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<sst xmlns="http://schemas.openxmlformats.org/spreadsheetml/2006/main" count="1962" uniqueCount="669">
  <si>
    <t>铜壁关乡精准脱贫攻坚三年实施方案（2018—2020年）乡级“路线图”项目清单</t>
  </si>
  <si>
    <t>填报单位：盈江县铜壁关乡人民政府          党委书记： 李庚忠        乡长：孙姗姗            填表人：尹以刚          电话：13578283465                  单位：万元</t>
  </si>
  <si>
    <t>序号</t>
  </si>
  <si>
    <t>项目类别及名称</t>
  </si>
  <si>
    <t>实施地点</t>
  </si>
  <si>
    <t>建设性质</t>
  </si>
  <si>
    <t>单位</t>
  </si>
  <si>
    <t>规模</t>
  </si>
  <si>
    <t>主要建设内容及补助标准</t>
  </si>
  <si>
    <t>时间进度</t>
  </si>
  <si>
    <t>资金投入规模（万元）</t>
  </si>
  <si>
    <t>筹资方式</t>
  </si>
  <si>
    <t>贫困人口直接受益</t>
  </si>
  <si>
    <t>绩效目标</t>
  </si>
  <si>
    <t>带贫减贫机制</t>
  </si>
  <si>
    <r>
      <rPr>
        <b/>
        <sz val="10"/>
        <rFont val="宋体"/>
        <charset val="134"/>
      </rPr>
      <t>责任单位</t>
    </r>
    <r>
      <rPr>
        <b/>
        <sz val="10"/>
        <rFont val="Times New Roman"/>
        <charset val="134"/>
      </rPr>
      <t xml:space="preserve">                                  </t>
    </r>
  </si>
  <si>
    <t>开工时间</t>
  </si>
  <si>
    <t>完工时间</t>
  </si>
  <si>
    <r>
      <rPr>
        <b/>
        <sz val="10"/>
        <rFont val="宋体"/>
        <charset val="134"/>
      </rPr>
      <t>小</t>
    </r>
    <r>
      <rPr>
        <b/>
        <sz val="10"/>
        <rFont val="Times New Roman"/>
        <charset val="134"/>
      </rPr>
      <t xml:space="preserve">  </t>
    </r>
    <r>
      <rPr>
        <b/>
        <sz val="10"/>
        <rFont val="宋体"/>
        <charset val="134"/>
      </rPr>
      <t>计</t>
    </r>
  </si>
  <si>
    <t>分年度投入</t>
  </si>
  <si>
    <t>户数</t>
  </si>
  <si>
    <t>人数</t>
  </si>
  <si>
    <r>
      <rPr>
        <b/>
        <sz val="10"/>
        <rFont val="Times New Roman"/>
        <charset val="134"/>
      </rPr>
      <t>2018</t>
    </r>
    <r>
      <rPr>
        <b/>
        <sz val="10"/>
        <rFont val="宋体"/>
        <charset val="134"/>
      </rPr>
      <t>年</t>
    </r>
  </si>
  <si>
    <r>
      <rPr>
        <b/>
        <sz val="10"/>
        <rFont val="Times New Roman"/>
        <charset val="134"/>
      </rPr>
      <t>2019</t>
    </r>
    <r>
      <rPr>
        <b/>
        <sz val="10"/>
        <rFont val="宋体"/>
        <charset val="134"/>
      </rPr>
      <t>年</t>
    </r>
  </si>
  <si>
    <r>
      <rPr>
        <b/>
        <sz val="10"/>
        <rFont val="Times New Roman"/>
        <charset val="134"/>
      </rPr>
      <t>2020</t>
    </r>
    <r>
      <rPr>
        <b/>
        <sz val="10"/>
        <rFont val="宋体"/>
        <charset val="134"/>
      </rPr>
      <t>年</t>
    </r>
  </si>
  <si>
    <r>
      <rPr>
        <b/>
        <sz val="9"/>
        <rFont val="宋体"/>
        <charset val="134"/>
      </rPr>
      <t>合</t>
    </r>
    <r>
      <rPr>
        <b/>
        <sz val="9"/>
        <rFont val="Times New Roman"/>
        <charset val="134"/>
      </rPr>
      <t xml:space="preserve">  </t>
    </r>
    <r>
      <rPr>
        <b/>
        <sz val="9"/>
        <rFont val="宋体"/>
        <charset val="134"/>
      </rPr>
      <t>计</t>
    </r>
  </si>
  <si>
    <t>—</t>
  </si>
  <si>
    <t>一、易地扶贫搬迁工程</t>
  </si>
  <si>
    <t>（一）易地扶贫搬迁建设</t>
  </si>
  <si>
    <t>户</t>
  </si>
  <si>
    <t xml:space="preserve"> </t>
  </si>
  <si>
    <t>（二）安置住房建设</t>
  </si>
  <si>
    <t>发改</t>
  </si>
  <si>
    <t>（三）配套设施建设</t>
  </si>
  <si>
    <t>项</t>
  </si>
  <si>
    <t>二、产业就业扶贫工程</t>
  </si>
  <si>
    <t>（一）发展特色种植业</t>
  </si>
  <si>
    <t>亩</t>
  </si>
  <si>
    <r>
      <rPr>
        <b/>
        <sz val="9"/>
        <rFont val="Times New Roman"/>
        <charset val="134"/>
      </rPr>
      <t>1.</t>
    </r>
    <r>
      <rPr>
        <b/>
        <sz val="9"/>
        <rFont val="宋体"/>
        <charset val="134"/>
      </rPr>
      <t>经济作物种植</t>
    </r>
  </si>
  <si>
    <t>铜壁关乡甘蔗种植补助</t>
  </si>
  <si>
    <t>铜壁关乡</t>
  </si>
  <si>
    <t>新建</t>
  </si>
  <si>
    <r>
      <rPr>
        <sz val="9"/>
        <rFont val="宋体"/>
        <charset val="134"/>
      </rPr>
      <t>新种</t>
    </r>
    <r>
      <rPr>
        <sz val="9"/>
        <rFont val="Times New Roman"/>
        <charset val="134"/>
      </rPr>
      <t>333</t>
    </r>
    <r>
      <rPr>
        <sz val="9"/>
        <rFont val="宋体"/>
        <charset val="134"/>
      </rPr>
      <t>亩甘蔗</t>
    </r>
  </si>
  <si>
    <t>三峡集团帮扶资金</t>
  </si>
  <si>
    <t>发展产业扶贫项目</t>
  </si>
  <si>
    <t>带动贫困户增收</t>
  </si>
  <si>
    <t>扶贫</t>
  </si>
  <si>
    <t>铜壁关乡咖啡种植补助</t>
  </si>
  <si>
    <r>
      <rPr>
        <sz val="9"/>
        <rFont val="宋体"/>
        <charset val="134"/>
      </rPr>
      <t>新种</t>
    </r>
    <r>
      <rPr>
        <sz val="9"/>
        <rFont val="Times New Roman"/>
        <charset val="134"/>
      </rPr>
      <t>20</t>
    </r>
    <r>
      <rPr>
        <sz val="9"/>
        <rFont val="宋体"/>
        <charset val="134"/>
      </rPr>
      <t>亩咖啡，补助</t>
    </r>
    <r>
      <rPr>
        <sz val="9"/>
        <rFont val="Times New Roman"/>
        <charset val="134"/>
      </rPr>
      <t>200</t>
    </r>
    <r>
      <rPr>
        <sz val="9"/>
        <rFont val="宋体"/>
        <charset val="134"/>
      </rPr>
      <t>元</t>
    </r>
    <r>
      <rPr>
        <sz val="9"/>
        <rFont val="Times New Roman"/>
        <charset val="134"/>
      </rPr>
      <t>/</t>
    </r>
    <r>
      <rPr>
        <sz val="9"/>
        <rFont val="宋体"/>
        <charset val="134"/>
      </rPr>
      <t>亩</t>
    </r>
  </si>
  <si>
    <t>铜壁关乡胡椒种植补助</t>
  </si>
  <si>
    <r>
      <rPr>
        <sz val="9"/>
        <rFont val="宋体"/>
        <charset val="134"/>
      </rPr>
      <t>胡椒种植</t>
    </r>
    <r>
      <rPr>
        <sz val="9"/>
        <rFont val="Times New Roman"/>
        <charset val="134"/>
      </rPr>
      <t>35</t>
    </r>
    <r>
      <rPr>
        <sz val="9"/>
        <rFont val="宋体"/>
        <charset val="134"/>
      </rPr>
      <t>亩，</t>
    </r>
    <r>
      <rPr>
        <sz val="9"/>
        <rFont val="Times New Roman"/>
        <charset val="134"/>
      </rPr>
      <t>2000</t>
    </r>
    <r>
      <rPr>
        <sz val="9"/>
        <rFont val="宋体"/>
        <charset val="134"/>
      </rPr>
      <t>元</t>
    </r>
    <r>
      <rPr>
        <sz val="9"/>
        <rFont val="Times New Roman"/>
        <charset val="134"/>
      </rPr>
      <t>/</t>
    </r>
    <r>
      <rPr>
        <sz val="9"/>
        <rFont val="宋体"/>
        <charset val="134"/>
      </rPr>
      <t>亩</t>
    </r>
  </si>
  <si>
    <t>铜壁关乡草果种植补助</t>
  </si>
  <si>
    <r>
      <rPr>
        <sz val="9"/>
        <rFont val="宋体"/>
        <charset val="134"/>
      </rPr>
      <t>新种草果</t>
    </r>
    <r>
      <rPr>
        <sz val="9"/>
        <rFont val="Times New Roman"/>
        <charset val="134"/>
      </rPr>
      <t>321</t>
    </r>
    <r>
      <rPr>
        <sz val="9"/>
        <rFont val="宋体"/>
        <charset val="134"/>
      </rPr>
      <t>亩</t>
    </r>
  </si>
  <si>
    <r>
      <rPr>
        <b/>
        <sz val="9"/>
        <rFont val="Times New Roman"/>
        <charset val="134"/>
      </rPr>
      <t>2.</t>
    </r>
    <r>
      <rPr>
        <b/>
        <sz val="9"/>
        <rFont val="宋体"/>
        <charset val="134"/>
      </rPr>
      <t>经济林果种植</t>
    </r>
  </si>
  <si>
    <t xml:space="preserve">  </t>
  </si>
  <si>
    <t>铜壁关乡坚果种植补助</t>
  </si>
  <si>
    <r>
      <rPr>
        <sz val="9"/>
        <rFont val="宋体"/>
        <charset val="134"/>
      </rPr>
      <t>新种坚果</t>
    </r>
    <r>
      <rPr>
        <sz val="9"/>
        <rFont val="Times New Roman"/>
        <charset val="134"/>
      </rPr>
      <t>375</t>
    </r>
    <r>
      <rPr>
        <sz val="9"/>
        <rFont val="宋体"/>
        <charset val="134"/>
      </rPr>
      <t>亩，补助</t>
    </r>
    <r>
      <rPr>
        <sz val="9"/>
        <rFont val="Times New Roman"/>
        <charset val="134"/>
      </rPr>
      <t>200</t>
    </r>
    <r>
      <rPr>
        <sz val="9"/>
        <rFont val="宋体"/>
        <charset val="134"/>
      </rPr>
      <t>元</t>
    </r>
    <r>
      <rPr>
        <sz val="9"/>
        <rFont val="Times New Roman"/>
        <charset val="134"/>
      </rPr>
      <t>/</t>
    </r>
    <r>
      <rPr>
        <sz val="9"/>
        <rFont val="宋体"/>
        <charset val="134"/>
      </rPr>
      <t>亩</t>
    </r>
  </si>
  <si>
    <t>铜壁关乡核桃老园改造</t>
  </si>
  <si>
    <r>
      <rPr>
        <sz val="9"/>
        <rFont val="宋体"/>
        <charset val="134"/>
      </rPr>
      <t>改造核桃老园</t>
    </r>
    <r>
      <rPr>
        <sz val="9"/>
        <rFont val="Times New Roman"/>
        <charset val="134"/>
      </rPr>
      <t>25</t>
    </r>
    <r>
      <rPr>
        <sz val="9"/>
        <rFont val="宋体"/>
        <charset val="134"/>
      </rPr>
      <t>亩，补助</t>
    </r>
    <r>
      <rPr>
        <sz val="9"/>
        <rFont val="Times New Roman"/>
        <charset val="134"/>
      </rPr>
      <t>200</t>
    </r>
    <r>
      <rPr>
        <sz val="9"/>
        <rFont val="宋体"/>
        <charset val="134"/>
      </rPr>
      <t>元</t>
    </r>
    <r>
      <rPr>
        <sz val="9"/>
        <rFont val="Times New Roman"/>
        <charset val="134"/>
      </rPr>
      <t>/</t>
    </r>
    <r>
      <rPr>
        <sz val="9"/>
        <rFont val="宋体"/>
        <charset val="134"/>
      </rPr>
      <t>亩</t>
    </r>
  </si>
  <si>
    <t>盈江县铜壁关乡木本油料提质增效建设项目</t>
  </si>
  <si>
    <t>巩固</t>
  </si>
  <si>
    <r>
      <rPr>
        <sz val="9"/>
        <rFont val="宋体"/>
        <charset val="134"/>
      </rPr>
      <t>对盈江县种植</t>
    </r>
    <r>
      <rPr>
        <sz val="9"/>
        <rFont val="Times New Roman"/>
        <charset val="134"/>
      </rPr>
      <t>3</t>
    </r>
    <r>
      <rPr>
        <sz val="9"/>
        <rFont val="宋体"/>
        <charset val="134"/>
      </rPr>
      <t>年以上的木本油料（澳洲坚果、核桃、油茶）基地进行中耕抚育管护，补助标准：</t>
    </r>
    <r>
      <rPr>
        <sz val="9"/>
        <rFont val="Times New Roman"/>
        <charset val="134"/>
      </rPr>
      <t>100</t>
    </r>
    <r>
      <rPr>
        <sz val="9"/>
        <rFont val="宋体"/>
        <charset val="134"/>
      </rPr>
      <t>元</t>
    </r>
    <r>
      <rPr>
        <sz val="9"/>
        <rFont val="Times New Roman"/>
        <charset val="134"/>
      </rPr>
      <t>/</t>
    </r>
    <r>
      <rPr>
        <sz val="9"/>
        <rFont val="宋体"/>
        <charset val="134"/>
      </rPr>
      <t>亩</t>
    </r>
  </si>
  <si>
    <t>2019</t>
  </si>
  <si>
    <t>行业部门资金</t>
  </si>
  <si>
    <t>项目建设有利于改善区域小气候，蓄水保肥，提高收入</t>
  </si>
  <si>
    <t>扶持贫困户发展产业</t>
  </si>
  <si>
    <t>林业</t>
  </si>
  <si>
    <t>盈江县铜壁关乡澳洲坚果基地建设项目</t>
  </si>
  <si>
    <r>
      <rPr>
        <sz val="9"/>
        <rFont val="宋体"/>
        <charset val="134"/>
      </rPr>
      <t>在盈江县适宜地块种植澳洲坚果，补助标准：种苗补助</t>
    </r>
    <r>
      <rPr>
        <sz val="9"/>
        <rFont val="Times New Roman"/>
        <charset val="134"/>
      </rPr>
      <t xml:space="preserve"> 20</t>
    </r>
    <r>
      <rPr>
        <sz val="9"/>
        <rFont val="宋体"/>
        <charset val="134"/>
      </rPr>
      <t>株</t>
    </r>
    <r>
      <rPr>
        <sz val="9"/>
        <rFont val="Times New Roman"/>
        <charset val="134"/>
      </rPr>
      <t>/</t>
    </r>
    <r>
      <rPr>
        <sz val="9"/>
        <rFont val="宋体"/>
        <charset val="134"/>
      </rPr>
      <t>亩，</t>
    </r>
    <r>
      <rPr>
        <sz val="9"/>
        <rFont val="Times New Roman"/>
        <charset val="134"/>
      </rPr>
      <t>12</t>
    </r>
    <r>
      <rPr>
        <sz val="9"/>
        <rFont val="宋体"/>
        <charset val="134"/>
      </rPr>
      <t>元</t>
    </r>
    <r>
      <rPr>
        <sz val="9"/>
        <rFont val="Times New Roman"/>
        <charset val="134"/>
      </rPr>
      <t>/</t>
    </r>
    <r>
      <rPr>
        <sz val="9"/>
        <rFont val="宋体"/>
        <charset val="134"/>
      </rPr>
      <t>株计价</t>
    </r>
  </si>
  <si>
    <t>财政涉农整合资金</t>
  </si>
  <si>
    <r>
      <rPr>
        <sz val="9"/>
        <rFont val="宋体"/>
        <charset val="134"/>
      </rPr>
      <t>项目建设成后进入丰产期每亩可产</t>
    </r>
    <r>
      <rPr>
        <sz val="9"/>
        <rFont val="Times New Roman"/>
        <charset val="134"/>
      </rPr>
      <t>800kg</t>
    </r>
    <r>
      <rPr>
        <sz val="9"/>
        <rFont val="宋体"/>
        <charset val="134"/>
      </rPr>
      <t>以上，按</t>
    </r>
    <r>
      <rPr>
        <sz val="9"/>
        <rFont val="Times New Roman"/>
        <charset val="134"/>
      </rPr>
      <t>10</t>
    </r>
    <r>
      <rPr>
        <sz val="9"/>
        <rFont val="宋体"/>
        <charset val="134"/>
      </rPr>
      <t>元／</t>
    </r>
    <r>
      <rPr>
        <sz val="9"/>
        <rFont val="Times New Roman"/>
        <charset val="134"/>
      </rPr>
      <t>kg</t>
    </r>
    <r>
      <rPr>
        <sz val="9"/>
        <rFont val="宋体"/>
        <charset val="134"/>
      </rPr>
      <t>计算，亩产值可达</t>
    </r>
    <r>
      <rPr>
        <sz val="9"/>
        <rFont val="Times New Roman"/>
        <charset val="134"/>
      </rPr>
      <t>8000</t>
    </r>
    <r>
      <rPr>
        <sz val="9"/>
        <rFont val="宋体"/>
        <charset val="134"/>
      </rPr>
      <t>元以上</t>
    </r>
  </si>
  <si>
    <t>盈江县铜壁关乡坚果提质增效示范户项目</t>
  </si>
  <si>
    <t>铜壁关乡小浪速：金瓮利、小曹大</t>
  </si>
  <si>
    <r>
      <rPr>
        <sz val="9"/>
        <rFont val="宋体"/>
        <charset val="134"/>
      </rPr>
      <t>采取良种良法的准标基地建设，补助标准：种苗补助</t>
    </r>
    <r>
      <rPr>
        <sz val="9"/>
        <rFont val="Times New Roman"/>
        <charset val="134"/>
      </rPr>
      <t xml:space="preserve"> 20</t>
    </r>
    <r>
      <rPr>
        <sz val="9"/>
        <rFont val="宋体"/>
        <charset val="134"/>
      </rPr>
      <t>株</t>
    </r>
    <r>
      <rPr>
        <sz val="9"/>
        <rFont val="Times New Roman"/>
        <charset val="134"/>
      </rPr>
      <t>/</t>
    </r>
    <r>
      <rPr>
        <sz val="9"/>
        <rFont val="宋体"/>
        <charset val="134"/>
      </rPr>
      <t>亩</t>
    </r>
  </si>
  <si>
    <r>
      <rPr>
        <b/>
        <sz val="9"/>
        <rFont val="Times New Roman"/>
        <charset val="134"/>
      </rPr>
      <t>3.</t>
    </r>
    <r>
      <rPr>
        <b/>
        <sz val="9"/>
        <rFont val="宋体"/>
        <charset val="134"/>
      </rPr>
      <t>中草药材种植</t>
    </r>
  </si>
  <si>
    <r>
      <rPr>
        <b/>
        <sz val="9"/>
        <rFont val="Times New Roman"/>
        <charset val="134"/>
      </rPr>
      <t>4.</t>
    </r>
    <r>
      <rPr>
        <b/>
        <sz val="9"/>
        <rFont val="宋体"/>
        <charset val="134"/>
      </rPr>
      <t>其他作物种植</t>
    </r>
  </si>
  <si>
    <t>亩、棚</t>
  </si>
  <si>
    <t>铜壁关乡建边村委会松茸种植、果园改造项目</t>
  </si>
  <si>
    <r>
      <rPr>
        <sz val="9"/>
        <rFont val="宋体"/>
        <charset val="134"/>
      </rPr>
      <t>在铜壁关乡建边村委会投入</t>
    </r>
    <r>
      <rPr>
        <sz val="9"/>
        <rFont val="Times New Roman"/>
        <charset val="134"/>
      </rPr>
      <t>60</t>
    </r>
    <r>
      <rPr>
        <sz val="9"/>
        <rFont val="宋体"/>
        <charset val="134"/>
      </rPr>
      <t>万元，采取</t>
    </r>
    <r>
      <rPr>
        <sz val="9"/>
        <rFont val="Times New Roman"/>
        <charset val="134"/>
      </rPr>
      <t>“</t>
    </r>
    <r>
      <rPr>
        <sz val="9"/>
        <rFont val="宋体"/>
        <charset val="134"/>
      </rPr>
      <t>支部</t>
    </r>
    <r>
      <rPr>
        <sz val="9"/>
        <rFont val="Times New Roman"/>
        <charset val="134"/>
      </rPr>
      <t>+</t>
    </r>
    <r>
      <rPr>
        <sz val="9"/>
        <rFont val="宋体"/>
        <charset val="134"/>
      </rPr>
      <t>合作社</t>
    </r>
    <r>
      <rPr>
        <sz val="9"/>
        <rFont val="Times New Roman"/>
        <charset val="134"/>
      </rPr>
      <t>+</t>
    </r>
    <r>
      <rPr>
        <sz val="9"/>
        <rFont val="宋体"/>
        <charset val="134"/>
      </rPr>
      <t>贫困户</t>
    </r>
    <r>
      <rPr>
        <sz val="9"/>
        <rFont val="Times New Roman"/>
        <charset val="134"/>
      </rPr>
      <t>”</t>
    </r>
    <r>
      <rPr>
        <sz val="9"/>
        <rFont val="宋体"/>
        <charset val="134"/>
      </rPr>
      <t>模式，扶持发展特色种植业，带动大、小浪速村民小组建档立卡贫困户</t>
    </r>
    <r>
      <rPr>
        <sz val="9"/>
        <rFont val="Times New Roman"/>
        <charset val="134"/>
      </rPr>
      <t>52</t>
    </r>
    <r>
      <rPr>
        <sz val="9"/>
        <rFont val="宋体"/>
        <charset val="134"/>
      </rPr>
      <t>户</t>
    </r>
    <r>
      <rPr>
        <sz val="9"/>
        <rFont val="Times New Roman"/>
        <charset val="134"/>
      </rPr>
      <t>155</t>
    </r>
    <r>
      <rPr>
        <sz val="9"/>
        <rFont val="宋体"/>
        <charset val="134"/>
      </rPr>
      <t>人种植姬松茸</t>
    </r>
    <r>
      <rPr>
        <sz val="9"/>
        <rFont val="Times New Roman"/>
        <charset val="134"/>
      </rPr>
      <t>52</t>
    </r>
    <r>
      <rPr>
        <sz val="9"/>
        <rFont val="宋体"/>
        <charset val="134"/>
      </rPr>
      <t>棚，改造老草果园</t>
    </r>
    <r>
      <rPr>
        <sz val="9"/>
        <rFont val="Times New Roman"/>
        <charset val="134"/>
      </rPr>
      <t>400</t>
    </r>
    <r>
      <rPr>
        <sz val="9"/>
        <rFont val="宋体"/>
        <charset val="134"/>
      </rPr>
      <t>亩，收益向贫困户倾斜。</t>
    </r>
  </si>
  <si>
    <t>2018</t>
  </si>
  <si>
    <t>上海对口帮扶资金</t>
  </si>
  <si>
    <r>
      <rPr>
        <sz val="9"/>
        <rFont val="宋体"/>
        <charset val="134"/>
      </rPr>
      <t>实现</t>
    </r>
    <r>
      <rPr>
        <sz val="9"/>
        <rFont val="Times New Roman"/>
        <charset val="134"/>
      </rPr>
      <t>52</t>
    </r>
    <r>
      <rPr>
        <sz val="9"/>
        <rFont val="宋体"/>
        <charset val="134"/>
      </rPr>
      <t>户</t>
    </r>
    <r>
      <rPr>
        <sz val="9"/>
        <rFont val="Times New Roman"/>
        <charset val="134"/>
      </rPr>
      <t>155</t>
    </r>
    <r>
      <rPr>
        <sz val="9"/>
        <rFont val="宋体"/>
        <charset val="134"/>
      </rPr>
      <t>人农户脱贫致富</t>
    </r>
  </si>
  <si>
    <r>
      <rPr>
        <sz val="9"/>
        <rFont val="宋体"/>
        <charset val="134"/>
      </rPr>
      <t>增加贫困户收入</t>
    </r>
    <r>
      <rPr>
        <sz val="9"/>
        <rFont val="Times New Roman"/>
        <charset val="134"/>
      </rPr>
      <t>1</t>
    </r>
    <r>
      <rPr>
        <sz val="9"/>
        <rFont val="宋体"/>
        <charset val="134"/>
      </rPr>
      <t>万元</t>
    </r>
  </si>
  <si>
    <t>（二）发展特色养殖业</t>
  </si>
  <si>
    <r>
      <rPr>
        <b/>
        <sz val="9"/>
        <rFont val="Times New Roman"/>
        <charset val="134"/>
      </rPr>
      <t>1.</t>
    </r>
    <r>
      <rPr>
        <b/>
        <sz val="9"/>
        <rFont val="宋体"/>
        <charset val="134"/>
      </rPr>
      <t>养猪</t>
    </r>
  </si>
  <si>
    <t>头</t>
  </si>
  <si>
    <t>铜壁关乡能繁母猪养殖补助</t>
  </si>
  <si>
    <r>
      <rPr>
        <sz val="9"/>
        <rFont val="宋体"/>
        <charset val="134"/>
      </rPr>
      <t>养殖能繁繁母猪</t>
    </r>
    <r>
      <rPr>
        <sz val="9"/>
        <rFont val="Times New Roman"/>
        <charset val="134"/>
      </rPr>
      <t>49</t>
    </r>
    <r>
      <rPr>
        <sz val="9"/>
        <rFont val="宋体"/>
        <charset val="134"/>
      </rPr>
      <t>头，补助</t>
    </r>
    <r>
      <rPr>
        <sz val="9"/>
        <rFont val="Times New Roman"/>
        <charset val="134"/>
      </rPr>
      <t>2000</t>
    </r>
    <r>
      <rPr>
        <sz val="9"/>
        <rFont val="宋体"/>
        <charset val="134"/>
      </rPr>
      <t>元</t>
    </r>
    <r>
      <rPr>
        <sz val="9"/>
        <rFont val="Times New Roman"/>
        <charset val="134"/>
      </rPr>
      <t>/</t>
    </r>
    <r>
      <rPr>
        <sz val="9"/>
        <rFont val="宋体"/>
        <charset val="134"/>
      </rPr>
      <t>头</t>
    </r>
  </si>
  <si>
    <t>铜壁关乡商品猪养殖补助</t>
  </si>
  <si>
    <r>
      <rPr>
        <sz val="9"/>
        <rFont val="宋体"/>
        <charset val="134"/>
      </rPr>
      <t>养殖商品猪</t>
    </r>
    <r>
      <rPr>
        <sz val="9"/>
        <rFont val="Times New Roman"/>
        <charset val="134"/>
      </rPr>
      <t>410</t>
    </r>
    <r>
      <rPr>
        <sz val="9"/>
        <rFont val="宋体"/>
        <charset val="134"/>
      </rPr>
      <t>头，补助</t>
    </r>
    <r>
      <rPr>
        <sz val="9"/>
        <rFont val="Times New Roman"/>
        <charset val="134"/>
      </rPr>
      <t>1000</t>
    </r>
    <r>
      <rPr>
        <sz val="9"/>
        <rFont val="宋体"/>
        <charset val="134"/>
      </rPr>
      <t>元</t>
    </r>
    <r>
      <rPr>
        <sz val="9"/>
        <rFont val="Times New Roman"/>
        <charset val="134"/>
      </rPr>
      <t>/</t>
    </r>
    <r>
      <rPr>
        <sz val="9"/>
        <rFont val="宋体"/>
        <charset val="134"/>
      </rPr>
      <t>头</t>
    </r>
  </si>
  <si>
    <r>
      <rPr>
        <b/>
        <sz val="9"/>
        <rFont val="Times New Roman"/>
        <charset val="134"/>
      </rPr>
      <t>2.</t>
    </r>
    <r>
      <rPr>
        <b/>
        <sz val="9"/>
        <rFont val="宋体"/>
        <charset val="134"/>
      </rPr>
      <t>养牛</t>
    </r>
  </si>
  <si>
    <t>铜壁关乡能繁母牛养殖补助</t>
  </si>
  <si>
    <r>
      <rPr>
        <sz val="9"/>
        <rFont val="宋体"/>
        <charset val="134"/>
      </rPr>
      <t>养殖能繁母牛</t>
    </r>
    <r>
      <rPr>
        <sz val="9"/>
        <rFont val="Times New Roman"/>
        <charset val="134"/>
      </rPr>
      <t>96</t>
    </r>
    <r>
      <rPr>
        <sz val="9"/>
        <rFont val="宋体"/>
        <charset val="134"/>
      </rPr>
      <t>头，补助</t>
    </r>
    <r>
      <rPr>
        <sz val="9"/>
        <rFont val="Times New Roman"/>
        <charset val="134"/>
      </rPr>
      <t>5000</t>
    </r>
    <r>
      <rPr>
        <sz val="9"/>
        <rFont val="宋体"/>
        <charset val="134"/>
      </rPr>
      <t>元</t>
    </r>
    <r>
      <rPr>
        <sz val="9"/>
        <rFont val="Times New Roman"/>
        <charset val="134"/>
      </rPr>
      <t>/</t>
    </r>
    <r>
      <rPr>
        <sz val="9"/>
        <rFont val="宋体"/>
        <charset val="134"/>
      </rPr>
      <t>头</t>
    </r>
  </si>
  <si>
    <t>铜壁关乡肉牛养殖补助</t>
  </si>
  <si>
    <r>
      <rPr>
        <sz val="9"/>
        <rFont val="宋体"/>
        <charset val="134"/>
      </rPr>
      <t>养殖肉牛</t>
    </r>
    <r>
      <rPr>
        <sz val="9"/>
        <rFont val="Times New Roman"/>
        <charset val="134"/>
      </rPr>
      <t>122</t>
    </r>
    <r>
      <rPr>
        <sz val="9"/>
        <rFont val="宋体"/>
        <charset val="134"/>
      </rPr>
      <t>头，</t>
    </r>
    <r>
      <rPr>
        <sz val="9"/>
        <rFont val="Times New Roman"/>
        <charset val="134"/>
      </rPr>
      <t>5000</t>
    </r>
    <r>
      <rPr>
        <sz val="9"/>
        <rFont val="宋体"/>
        <charset val="134"/>
      </rPr>
      <t>元</t>
    </r>
    <r>
      <rPr>
        <sz val="9"/>
        <rFont val="Times New Roman"/>
        <charset val="134"/>
      </rPr>
      <t>/</t>
    </r>
    <r>
      <rPr>
        <sz val="9"/>
        <rFont val="宋体"/>
        <charset val="134"/>
      </rPr>
      <t>头</t>
    </r>
  </si>
  <si>
    <r>
      <rPr>
        <b/>
        <sz val="9"/>
        <rFont val="Times New Roman"/>
        <charset val="134"/>
      </rPr>
      <t>3.</t>
    </r>
    <r>
      <rPr>
        <b/>
        <sz val="9"/>
        <rFont val="宋体"/>
        <charset val="134"/>
      </rPr>
      <t>养羊</t>
    </r>
  </si>
  <si>
    <t>铜壁关乡山羊养殖补助</t>
  </si>
  <si>
    <r>
      <rPr>
        <sz val="9"/>
        <rFont val="宋体"/>
        <charset val="134"/>
      </rPr>
      <t>养殖羊</t>
    </r>
    <r>
      <rPr>
        <sz val="9"/>
        <rFont val="Times New Roman"/>
        <charset val="134"/>
      </rPr>
      <t>10</t>
    </r>
    <r>
      <rPr>
        <sz val="9"/>
        <rFont val="宋体"/>
        <charset val="134"/>
      </rPr>
      <t>只，补助</t>
    </r>
    <r>
      <rPr>
        <sz val="9"/>
        <rFont val="Times New Roman"/>
        <charset val="134"/>
      </rPr>
      <t>1000</t>
    </r>
    <r>
      <rPr>
        <sz val="9"/>
        <rFont val="宋体"/>
        <charset val="134"/>
      </rPr>
      <t>元</t>
    </r>
    <r>
      <rPr>
        <sz val="9"/>
        <rFont val="Times New Roman"/>
        <charset val="134"/>
      </rPr>
      <t>/</t>
    </r>
    <r>
      <rPr>
        <sz val="9"/>
        <rFont val="宋体"/>
        <charset val="134"/>
      </rPr>
      <t>只</t>
    </r>
  </si>
  <si>
    <r>
      <rPr>
        <b/>
        <sz val="9"/>
        <rFont val="Times New Roman"/>
        <charset val="134"/>
      </rPr>
      <t>4.</t>
    </r>
    <r>
      <rPr>
        <b/>
        <sz val="9"/>
        <rFont val="宋体"/>
        <charset val="134"/>
      </rPr>
      <t>养禽</t>
    </r>
  </si>
  <si>
    <r>
      <rPr>
        <b/>
        <sz val="9"/>
        <rFont val="宋体"/>
        <charset val="134"/>
      </rPr>
      <t>只</t>
    </r>
    <r>
      <rPr>
        <b/>
        <sz val="9"/>
        <rFont val="Times New Roman"/>
        <charset val="134"/>
      </rPr>
      <t>/</t>
    </r>
    <r>
      <rPr>
        <b/>
        <sz val="9"/>
        <rFont val="宋体"/>
        <charset val="134"/>
      </rPr>
      <t>羽</t>
    </r>
  </si>
  <si>
    <t>铜壁关乡养鸡补助</t>
  </si>
  <si>
    <r>
      <rPr>
        <sz val="9"/>
        <rFont val="宋体"/>
        <charset val="134"/>
      </rPr>
      <t>只</t>
    </r>
    <r>
      <rPr>
        <sz val="9"/>
        <rFont val="Times New Roman"/>
        <charset val="134"/>
      </rPr>
      <t>/</t>
    </r>
    <r>
      <rPr>
        <sz val="9"/>
        <rFont val="宋体"/>
        <charset val="134"/>
      </rPr>
      <t>羽</t>
    </r>
  </si>
  <si>
    <r>
      <rPr>
        <sz val="9"/>
        <rFont val="宋体"/>
        <charset val="134"/>
      </rPr>
      <t>养殖鸡</t>
    </r>
    <r>
      <rPr>
        <sz val="9"/>
        <rFont val="Times New Roman"/>
        <charset val="134"/>
      </rPr>
      <t>260</t>
    </r>
    <r>
      <rPr>
        <sz val="9"/>
        <rFont val="宋体"/>
        <charset val="134"/>
      </rPr>
      <t>羽，补助</t>
    </r>
    <r>
      <rPr>
        <sz val="9"/>
        <rFont val="Times New Roman"/>
        <charset val="134"/>
      </rPr>
      <t>15</t>
    </r>
    <r>
      <rPr>
        <sz val="9"/>
        <rFont val="宋体"/>
        <charset val="134"/>
      </rPr>
      <t>元</t>
    </r>
    <r>
      <rPr>
        <sz val="9"/>
        <rFont val="Times New Roman"/>
        <charset val="134"/>
      </rPr>
      <t>/</t>
    </r>
    <r>
      <rPr>
        <sz val="9"/>
        <rFont val="宋体"/>
        <charset val="134"/>
      </rPr>
      <t>羽</t>
    </r>
  </si>
  <si>
    <r>
      <rPr>
        <b/>
        <sz val="9"/>
        <rFont val="Times New Roman"/>
        <charset val="134"/>
      </rPr>
      <t>5.</t>
    </r>
    <r>
      <rPr>
        <b/>
        <sz val="9"/>
        <rFont val="宋体"/>
        <charset val="134"/>
      </rPr>
      <t>水产养殖</t>
    </r>
  </si>
  <si>
    <r>
      <rPr>
        <b/>
        <sz val="9"/>
        <rFont val="Times New Roman"/>
        <charset val="134"/>
      </rPr>
      <t>6.</t>
    </r>
    <r>
      <rPr>
        <b/>
        <sz val="9"/>
        <rFont val="宋体"/>
        <charset val="134"/>
      </rPr>
      <t>其他养殖</t>
    </r>
  </si>
  <si>
    <t>只、箱</t>
  </si>
  <si>
    <t>（三）创新产业发展模式</t>
  </si>
  <si>
    <r>
      <rPr>
        <b/>
        <sz val="9"/>
        <rFont val="Times New Roman"/>
        <charset val="134"/>
      </rPr>
      <t>1.</t>
    </r>
    <r>
      <rPr>
        <b/>
        <sz val="9"/>
        <rFont val="宋体"/>
        <charset val="134"/>
      </rPr>
      <t>农产品加工储运服务业</t>
    </r>
  </si>
  <si>
    <t>个</t>
  </si>
  <si>
    <r>
      <rPr>
        <b/>
        <sz val="9"/>
        <rFont val="Times New Roman"/>
        <charset val="134"/>
      </rPr>
      <t>2.</t>
    </r>
    <r>
      <rPr>
        <b/>
        <sz val="9"/>
        <rFont val="宋体"/>
        <charset val="134"/>
      </rPr>
      <t>村级集体经济组织</t>
    </r>
  </si>
  <si>
    <t>铜壁关乡建边村产业发展滚动项目</t>
  </si>
  <si>
    <t>铜壁关乡建边村</t>
  </si>
  <si>
    <t>在建边村实施产业发展滚动项目一项</t>
  </si>
  <si>
    <t>专项财政扶贫资金或涉农资金整合</t>
  </si>
  <si>
    <t>发展产业，助推脱贫。</t>
  </si>
  <si>
    <t>带动贫困户增收。</t>
  </si>
  <si>
    <t>民宗</t>
  </si>
  <si>
    <t>铜壁关乡三合村产业发展滚动项目</t>
  </si>
  <si>
    <t>铜壁关乡三合村</t>
  </si>
  <si>
    <t>在三合村实施产业发展滚动项目一项</t>
  </si>
  <si>
    <t>铜壁关乡和平村产业发展滚动项目</t>
  </si>
  <si>
    <t>铜壁关乡和平村</t>
  </si>
  <si>
    <r>
      <rPr>
        <b/>
        <sz val="9"/>
        <rFont val="Times New Roman"/>
        <charset val="134"/>
      </rPr>
      <t>3.</t>
    </r>
    <r>
      <rPr>
        <b/>
        <sz val="9"/>
        <rFont val="宋体"/>
        <charset val="134"/>
      </rPr>
      <t>发展乡村旅游</t>
    </r>
  </si>
  <si>
    <r>
      <rPr>
        <b/>
        <sz val="9"/>
        <rFont val="Times New Roman"/>
        <charset val="134"/>
      </rPr>
      <t>4.</t>
    </r>
    <r>
      <rPr>
        <b/>
        <sz val="9"/>
        <rFont val="宋体"/>
        <charset val="134"/>
      </rPr>
      <t>发展扶贫车间</t>
    </r>
  </si>
  <si>
    <t>铜壁关蚕棚建设项目</t>
  </si>
  <si>
    <t>铜壁关南岭、三合、建边等</t>
  </si>
  <si>
    <t>新建标准化蚕棚50个，补助标准2.4万元/个</t>
  </si>
  <si>
    <t>涉农整合资金</t>
  </si>
  <si>
    <r>
      <rPr>
        <b/>
        <sz val="9"/>
        <rFont val="Times New Roman"/>
        <charset val="134"/>
      </rPr>
      <t>5.</t>
    </r>
    <r>
      <rPr>
        <b/>
        <sz val="9"/>
        <rFont val="宋体"/>
        <charset val="134"/>
      </rPr>
      <t>光伏扶贫</t>
    </r>
  </si>
  <si>
    <t>座</t>
  </si>
  <si>
    <r>
      <rPr>
        <b/>
        <sz val="9"/>
        <rFont val="Times New Roman"/>
        <charset val="134"/>
      </rPr>
      <t>6.</t>
    </r>
    <r>
      <rPr>
        <b/>
        <sz val="9"/>
        <rFont val="宋体"/>
        <charset val="134"/>
      </rPr>
      <t>电商扶贫</t>
    </r>
  </si>
  <si>
    <r>
      <rPr>
        <b/>
        <sz val="9"/>
        <rFont val="Times New Roman"/>
        <charset val="134"/>
      </rPr>
      <t>7.</t>
    </r>
    <r>
      <rPr>
        <b/>
        <sz val="9"/>
        <rFont val="宋体"/>
        <charset val="134"/>
      </rPr>
      <t>资产收益扶贫</t>
    </r>
  </si>
  <si>
    <t>（四）参与龙头企业或新型经营主体</t>
  </si>
  <si>
    <r>
      <rPr>
        <b/>
        <sz val="9"/>
        <rFont val="Times New Roman"/>
        <charset val="134"/>
      </rPr>
      <t>1.</t>
    </r>
    <r>
      <rPr>
        <b/>
        <sz val="9"/>
        <rFont val="宋体"/>
        <charset val="134"/>
      </rPr>
      <t>龙头企业</t>
    </r>
  </si>
  <si>
    <t>铜壁关乡入股分红项目</t>
  </si>
  <si>
    <r>
      <rPr>
        <sz val="9"/>
        <rFont val="宋体"/>
        <charset val="134"/>
      </rPr>
      <t>铜壁关</t>
    </r>
    <r>
      <rPr>
        <sz val="9"/>
        <rFont val="Times New Roman"/>
        <charset val="134"/>
      </rPr>
      <t>48</t>
    </r>
    <r>
      <rPr>
        <sz val="9"/>
        <rFont val="宋体"/>
        <charset val="134"/>
      </rPr>
      <t>户入股分红（</t>
    </r>
    <r>
      <rPr>
        <sz val="9"/>
        <rFont val="Times New Roman"/>
        <charset val="134"/>
      </rPr>
      <t>29</t>
    </r>
    <r>
      <rPr>
        <sz val="9"/>
        <rFont val="宋体"/>
        <charset val="134"/>
      </rPr>
      <t>户每户</t>
    </r>
    <r>
      <rPr>
        <sz val="9"/>
        <rFont val="Times New Roman"/>
        <charset val="134"/>
      </rPr>
      <t>1</t>
    </r>
    <r>
      <rPr>
        <sz val="9"/>
        <rFont val="宋体"/>
        <charset val="134"/>
      </rPr>
      <t>万元入股凯邦亚湖旅游开发公司，</t>
    </r>
    <r>
      <rPr>
        <sz val="9"/>
        <rFont val="Times New Roman"/>
        <charset val="134"/>
      </rPr>
      <t>3</t>
    </r>
    <r>
      <rPr>
        <sz val="9"/>
        <rFont val="宋体"/>
        <charset val="134"/>
      </rPr>
      <t>户每户</t>
    </r>
    <r>
      <rPr>
        <sz val="9"/>
        <rFont val="Times New Roman"/>
        <charset val="134"/>
      </rPr>
      <t>1</t>
    </r>
    <r>
      <rPr>
        <sz val="9"/>
        <rFont val="宋体"/>
        <charset val="134"/>
      </rPr>
      <t>万元入股闽宏食用菌公司，</t>
    </r>
    <r>
      <rPr>
        <sz val="9"/>
        <rFont val="Times New Roman"/>
        <charset val="134"/>
      </rPr>
      <t>10</t>
    </r>
    <r>
      <rPr>
        <sz val="9"/>
        <rFont val="宋体"/>
        <charset val="134"/>
      </rPr>
      <t>户入股盈江县华康高山生态茶叶有限公司，</t>
    </r>
    <r>
      <rPr>
        <sz val="9"/>
        <rFont val="Times New Roman"/>
        <charset val="134"/>
      </rPr>
      <t>6</t>
    </r>
    <r>
      <rPr>
        <sz val="9"/>
        <rFont val="宋体"/>
        <charset val="134"/>
      </rPr>
      <t>户入股村集体经济养猪养牛，每年每户分红不低于</t>
    </r>
    <r>
      <rPr>
        <sz val="9"/>
        <rFont val="Times New Roman"/>
        <charset val="134"/>
      </rPr>
      <t>800</t>
    </r>
    <r>
      <rPr>
        <sz val="9"/>
        <rFont val="宋体"/>
        <charset val="134"/>
      </rPr>
      <t>元）</t>
    </r>
  </si>
  <si>
    <r>
      <rPr>
        <b/>
        <sz val="9"/>
        <rFont val="Times New Roman"/>
        <charset val="134"/>
      </rPr>
      <t>2.</t>
    </r>
    <r>
      <rPr>
        <b/>
        <sz val="9"/>
        <rFont val="宋体"/>
        <charset val="134"/>
      </rPr>
      <t>农民专业合作社</t>
    </r>
  </si>
  <si>
    <r>
      <rPr>
        <b/>
        <sz val="9"/>
        <rFont val="Times New Roman"/>
        <charset val="134"/>
      </rPr>
      <t>3.</t>
    </r>
    <r>
      <rPr>
        <b/>
        <sz val="9"/>
        <rFont val="宋体"/>
        <charset val="134"/>
      </rPr>
      <t>家庭农场</t>
    </r>
  </si>
  <si>
    <t>（五）转移就业</t>
  </si>
  <si>
    <t>人</t>
  </si>
  <si>
    <r>
      <rPr>
        <b/>
        <sz val="9"/>
        <rFont val="Times New Roman"/>
        <charset val="134"/>
      </rPr>
      <t>1.</t>
    </r>
    <r>
      <rPr>
        <b/>
        <sz val="9"/>
        <rFont val="宋体"/>
        <charset val="134"/>
      </rPr>
      <t>省外转移就业</t>
    </r>
  </si>
  <si>
    <t>人次</t>
  </si>
  <si>
    <t>铜壁关乡省外转移就业项目</t>
  </si>
  <si>
    <t>转移</t>
  </si>
  <si>
    <r>
      <rPr>
        <sz val="9"/>
        <rFont val="宋体"/>
        <charset val="134"/>
      </rPr>
      <t>省外转移就业补贴标准为建档立卡贫困劳动力</t>
    </r>
    <r>
      <rPr>
        <sz val="9"/>
        <rFont val="Times New Roman"/>
        <charset val="134"/>
      </rPr>
      <t>300</t>
    </r>
    <r>
      <rPr>
        <sz val="9"/>
        <rFont val="宋体"/>
        <charset val="134"/>
      </rPr>
      <t>元</t>
    </r>
    <r>
      <rPr>
        <sz val="9"/>
        <rFont val="Times New Roman"/>
        <charset val="134"/>
      </rPr>
      <t>/</t>
    </r>
    <r>
      <rPr>
        <sz val="9"/>
        <rFont val="宋体"/>
        <charset val="134"/>
      </rPr>
      <t>人（给劳务经纪人补贴），符合省外转移就业外出务工并且稳定就业三个月以上的建档立卡户给予最高不超过</t>
    </r>
    <r>
      <rPr>
        <sz val="9"/>
        <rFont val="Times New Roman"/>
        <charset val="134"/>
      </rPr>
      <t>500</t>
    </r>
    <r>
      <rPr>
        <sz val="9"/>
        <rFont val="宋体"/>
        <charset val="134"/>
      </rPr>
      <t>元</t>
    </r>
    <r>
      <rPr>
        <sz val="9"/>
        <rFont val="Times New Roman"/>
        <charset val="134"/>
      </rPr>
      <t>/</t>
    </r>
    <r>
      <rPr>
        <sz val="9"/>
        <rFont val="宋体"/>
        <charset val="134"/>
      </rPr>
      <t>人的一次性交通费补助。</t>
    </r>
  </si>
  <si>
    <r>
      <rPr>
        <sz val="9"/>
        <rFont val="Times New Roman"/>
        <charset val="134"/>
      </rPr>
      <t>2018</t>
    </r>
    <r>
      <rPr>
        <sz val="9"/>
        <rFont val="宋体"/>
        <charset val="134"/>
      </rPr>
      <t>年</t>
    </r>
  </si>
  <si>
    <r>
      <rPr>
        <sz val="9"/>
        <rFont val="Times New Roman"/>
        <charset val="134"/>
      </rPr>
      <t>2020</t>
    </r>
    <r>
      <rPr>
        <sz val="9"/>
        <rFont val="宋体"/>
        <charset val="134"/>
      </rPr>
      <t>年</t>
    </r>
  </si>
  <si>
    <t>行业部门资金及县财政资金</t>
  </si>
  <si>
    <r>
      <rPr>
        <sz val="9"/>
        <rFont val="宋体"/>
        <charset val="134"/>
      </rPr>
      <t>让每一个适龄劳动力的贫困家庭至少有</t>
    </r>
    <r>
      <rPr>
        <sz val="9"/>
        <rFont val="Times New Roman"/>
        <charset val="134"/>
      </rPr>
      <t>1</t>
    </r>
    <r>
      <rPr>
        <sz val="9"/>
        <rFont val="宋体"/>
        <charset val="134"/>
      </rPr>
      <t>名劳动者就业</t>
    </r>
  </si>
  <si>
    <t>人社</t>
  </si>
  <si>
    <r>
      <rPr>
        <b/>
        <sz val="9"/>
        <rFont val="Times New Roman"/>
        <charset val="134"/>
      </rPr>
      <t>2.</t>
    </r>
    <r>
      <rPr>
        <b/>
        <sz val="9"/>
        <rFont val="宋体"/>
        <charset val="134"/>
      </rPr>
      <t>省内县外就业</t>
    </r>
  </si>
  <si>
    <t>铜壁关乡省内县外就业项目</t>
  </si>
  <si>
    <r>
      <rPr>
        <sz val="9"/>
        <rFont val="宋体"/>
        <charset val="134"/>
      </rPr>
      <t>省内县外转移就业补贴标准为建档立卡贫困劳动力</t>
    </r>
    <r>
      <rPr>
        <sz val="9"/>
        <rFont val="Times New Roman"/>
        <charset val="134"/>
      </rPr>
      <t>200</t>
    </r>
    <r>
      <rPr>
        <sz val="9"/>
        <rFont val="宋体"/>
        <charset val="134"/>
      </rPr>
      <t>元</t>
    </r>
    <r>
      <rPr>
        <sz val="9"/>
        <rFont val="Times New Roman"/>
        <charset val="134"/>
      </rPr>
      <t>/</t>
    </r>
    <r>
      <rPr>
        <sz val="9"/>
        <rFont val="宋体"/>
        <charset val="134"/>
      </rPr>
      <t>人（给劳务经纪人补贴），符合转移就业外出务工并且稳定就业三个月以上的建档立卡户给予最高不超过</t>
    </r>
    <r>
      <rPr>
        <sz val="9"/>
        <rFont val="Times New Roman"/>
        <charset val="134"/>
      </rPr>
      <t>500</t>
    </r>
    <r>
      <rPr>
        <sz val="9"/>
        <rFont val="宋体"/>
        <charset val="134"/>
      </rPr>
      <t>元</t>
    </r>
    <r>
      <rPr>
        <sz val="9"/>
        <rFont val="Times New Roman"/>
        <charset val="134"/>
      </rPr>
      <t>/</t>
    </r>
    <r>
      <rPr>
        <sz val="9"/>
        <rFont val="宋体"/>
        <charset val="134"/>
      </rPr>
      <t>人的一次性交通费补助。</t>
    </r>
  </si>
  <si>
    <r>
      <rPr>
        <b/>
        <sz val="9"/>
        <rFont val="Times New Roman"/>
        <charset val="134"/>
      </rPr>
      <t>3.</t>
    </r>
    <r>
      <rPr>
        <b/>
        <sz val="9"/>
        <rFont val="宋体"/>
        <charset val="134"/>
      </rPr>
      <t>县内转移就业</t>
    </r>
  </si>
  <si>
    <r>
      <rPr>
        <b/>
        <sz val="9"/>
        <rFont val="Times New Roman"/>
        <charset val="134"/>
      </rPr>
      <t>4.</t>
    </r>
    <r>
      <rPr>
        <b/>
        <sz val="9"/>
        <rFont val="宋体"/>
        <charset val="134"/>
      </rPr>
      <t>县内城乡公益岗就业</t>
    </r>
  </si>
  <si>
    <t>（六）产业设施项目</t>
  </si>
  <si>
    <r>
      <rPr>
        <b/>
        <sz val="9"/>
        <rFont val="Times New Roman"/>
        <charset val="134"/>
      </rPr>
      <t>1.</t>
    </r>
    <r>
      <rPr>
        <b/>
        <sz val="9"/>
        <rFont val="宋体"/>
        <charset val="134"/>
      </rPr>
      <t>产业基地道路建设</t>
    </r>
  </si>
  <si>
    <r>
      <rPr>
        <b/>
        <sz val="9"/>
        <rFont val="Times New Roman"/>
        <charset val="134"/>
      </rPr>
      <t>2.</t>
    </r>
    <r>
      <rPr>
        <b/>
        <sz val="9"/>
        <rFont val="宋体"/>
        <charset val="134"/>
      </rPr>
      <t>产业基地灌溉实施</t>
    </r>
  </si>
  <si>
    <t>铜壁关乡建边村浪速农田水利高效节水灌溉设施建设项目</t>
  </si>
  <si>
    <t>改扩建</t>
  </si>
  <si>
    <r>
      <rPr>
        <sz val="9"/>
        <rFont val="宋体"/>
        <charset val="134"/>
      </rPr>
      <t>实施大、小浪速引水沟渠防渗衬砌</t>
    </r>
    <r>
      <rPr>
        <sz val="9"/>
        <rFont val="Times New Roman"/>
        <charset val="134"/>
      </rPr>
      <t>2</t>
    </r>
    <r>
      <rPr>
        <sz val="9"/>
        <rFont val="宋体"/>
        <charset val="134"/>
      </rPr>
      <t>条长</t>
    </r>
    <r>
      <rPr>
        <sz val="9"/>
        <rFont val="Times New Roman"/>
        <charset val="134"/>
      </rPr>
      <t>5</t>
    </r>
    <r>
      <rPr>
        <sz val="9"/>
        <rFont val="宋体"/>
        <charset val="134"/>
      </rPr>
      <t>公里；对坚果、胡椒等种植基地的水利灌溉设施建设，灌溉面积</t>
    </r>
    <r>
      <rPr>
        <sz val="9"/>
        <rFont val="Times New Roman"/>
        <charset val="134"/>
      </rPr>
      <t>1500</t>
    </r>
    <r>
      <rPr>
        <sz val="9"/>
        <rFont val="宋体"/>
        <charset val="134"/>
      </rPr>
      <t>亩。</t>
    </r>
  </si>
  <si>
    <r>
      <rPr>
        <sz val="9"/>
        <rFont val="Times New Roman"/>
        <charset val="134"/>
      </rPr>
      <t>2019</t>
    </r>
    <r>
      <rPr>
        <sz val="9"/>
        <rFont val="宋体"/>
        <charset val="134"/>
      </rPr>
      <t>年</t>
    </r>
    <r>
      <rPr>
        <sz val="9"/>
        <rFont val="Times New Roman"/>
        <charset val="134"/>
      </rPr>
      <t>1</t>
    </r>
    <r>
      <rPr>
        <sz val="9"/>
        <rFont val="宋体"/>
        <charset val="134"/>
      </rPr>
      <t>月</t>
    </r>
  </si>
  <si>
    <r>
      <rPr>
        <sz val="9"/>
        <rFont val="Times New Roman"/>
        <charset val="134"/>
      </rPr>
      <t>2019</t>
    </r>
    <r>
      <rPr>
        <sz val="9"/>
        <rFont val="宋体"/>
        <charset val="134"/>
      </rPr>
      <t>年</t>
    </r>
    <r>
      <rPr>
        <sz val="9"/>
        <rFont val="Times New Roman"/>
        <charset val="134"/>
      </rPr>
      <t>12</t>
    </r>
    <r>
      <rPr>
        <sz val="9"/>
        <rFont val="宋体"/>
        <charset val="134"/>
      </rPr>
      <t>月</t>
    </r>
  </si>
  <si>
    <t>改善贫困户生产生活条件</t>
  </si>
  <si>
    <t>提高产业收益</t>
  </si>
  <si>
    <t>水利</t>
  </si>
  <si>
    <r>
      <rPr>
        <b/>
        <sz val="9"/>
        <rFont val="Times New Roman"/>
        <charset val="134"/>
      </rPr>
      <t>3.</t>
    </r>
    <r>
      <rPr>
        <b/>
        <sz val="9"/>
        <rFont val="宋体"/>
        <charset val="134"/>
      </rPr>
      <t>畜圈建设</t>
    </r>
  </si>
  <si>
    <t>平方米</t>
  </si>
  <si>
    <t>铜壁关乡新刀弄席子田坝生猪养殖场建设</t>
  </si>
  <si>
    <r>
      <rPr>
        <sz val="9"/>
        <rFont val="宋体"/>
        <charset val="134"/>
      </rPr>
      <t>围墙长</t>
    </r>
    <r>
      <rPr>
        <sz val="9"/>
        <rFont val="Times New Roman"/>
        <charset val="134"/>
      </rPr>
      <t>250</t>
    </r>
    <r>
      <rPr>
        <sz val="9"/>
        <rFont val="宋体"/>
        <charset val="134"/>
      </rPr>
      <t>米，大门一座，消毒池</t>
    </r>
    <r>
      <rPr>
        <sz val="9"/>
        <rFont val="Times New Roman"/>
        <charset val="134"/>
      </rPr>
      <t>1</t>
    </r>
    <r>
      <rPr>
        <sz val="9"/>
        <rFont val="宋体"/>
        <charset val="134"/>
      </rPr>
      <t>座，消毒室一间</t>
    </r>
  </si>
  <si>
    <t>（七）其他</t>
  </si>
  <si>
    <t>铜壁关乡特色种养殖业项目</t>
  </si>
  <si>
    <t>铜壁关</t>
  </si>
  <si>
    <r>
      <rPr>
        <sz val="9"/>
        <rFont val="宋体"/>
        <charset val="134"/>
      </rPr>
      <t>计划发展特色种养殖业，补助</t>
    </r>
    <r>
      <rPr>
        <sz val="9"/>
        <rFont val="Times New Roman"/>
        <charset val="134"/>
      </rPr>
      <t>400</t>
    </r>
    <r>
      <rPr>
        <sz val="9"/>
        <rFont val="宋体"/>
        <charset val="134"/>
      </rPr>
      <t>万元</t>
    </r>
  </si>
  <si>
    <t>三、农村危房改造工程</t>
  </si>
  <si>
    <t>（一）拆除重建</t>
  </si>
  <si>
    <t>铜壁关乡四类人员拆除重建项目</t>
  </si>
  <si>
    <r>
      <rPr>
        <sz val="9"/>
        <rFont val="宋体"/>
        <charset val="134"/>
      </rPr>
      <t>拆除重建，每户</t>
    </r>
    <r>
      <rPr>
        <sz val="9"/>
        <rFont val="Times New Roman"/>
        <charset val="134"/>
      </rPr>
      <t>4.5</t>
    </r>
    <r>
      <rPr>
        <sz val="9"/>
        <rFont val="宋体"/>
        <charset val="134"/>
      </rPr>
      <t>万元</t>
    </r>
  </si>
  <si>
    <t>保障农户有安全稳固住房</t>
  </si>
  <si>
    <t>改善人居环境</t>
  </si>
  <si>
    <t>住建</t>
  </si>
  <si>
    <t>（二）加固改造</t>
  </si>
  <si>
    <t>铜壁关乡四类人员加固改造项目</t>
  </si>
  <si>
    <t>扩改建</t>
  </si>
  <si>
    <r>
      <rPr>
        <sz val="9"/>
        <rFont val="宋体"/>
        <charset val="134"/>
      </rPr>
      <t>更换屋面，加固支撑体系，室内装修每户</t>
    </r>
    <r>
      <rPr>
        <sz val="9"/>
        <rFont val="Times New Roman"/>
        <charset val="134"/>
      </rPr>
      <t>2</t>
    </r>
    <r>
      <rPr>
        <sz val="9"/>
        <rFont val="宋体"/>
        <charset val="134"/>
      </rPr>
      <t>万</t>
    </r>
  </si>
  <si>
    <t>2018.1.</t>
  </si>
  <si>
    <t>（三）安居房建设</t>
  </si>
  <si>
    <t>铜壁关乡农村安居房建设及危房改造项目</t>
  </si>
  <si>
    <r>
      <rPr>
        <sz val="9"/>
        <rFont val="宋体"/>
        <charset val="134"/>
      </rPr>
      <t>拆除重建</t>
    </r>
    <r>
      <rPr>
        <sz val="9"/>
        <rFont val="Times New Roman"/>
        <charset val="134"/>
      </rPr>
      <t>115</t>
    </r>
    <r>
      <rPr>
        <sz val="9"/>
        <rFont val="宋体"/>
        <charset val="134"/>
      </rPr>
      <t>户，补助</t>
    </r>
    <r>
      <rPr>
        <sz val="9"/>
        <rFont val="Times New Roman"/>
        <charset val="134"/>
      </rPr>
      <t>4</t>
    </r>
    <r>
      <rPr>
        <sz val="9"/>
        <rFont val="宋体"/>
        <charset val="134"/>
      </rPr>
      <t>万元</t>
    </r>
    <r>
      <rPr>
        <sz val="9"/>
        <rFont val="Times New Roman"/>
        <charset val="134"/>
      </rPr>
      <t>/</t>
    </r>
    <r>
      <rPr>
        <sz val="9"/>
        <rFont val="宋体"/>
        <charset val="134"/>
      </rPr>
      <t>户</t>
    </r>
  </si>
  <si>
    <t>解决贫困人口住房问题</t>
  </si>
  <si>
    <r>
      <rPr>
        <b/>
        <sz val="9"/>
        <rFont val="宋体"/>
        <charset val="134"/>
      </rPr>
      <t>（四）非</t>
    </r>
    <r>
      <rPr>
        <b/>
        <sz val="9"/>
        <rFont val="Times New Roman"/>
        <charset val="134"/>
      </rPr>
      <t>“</t>
    </r>
    <r>
      <rPr>
        <b/>
        <sz val="9"/>
        <rFont val="宋体"/>
        <charset val="134"/>
      </rPr>
      <t>四类</t>
    </r>
    <r>
      <rPr>
        <b/>
        <sz val="9"/>
        <rFont val="Times New Roman"/>
        <charset val="134"/>
      </rPr>
      <t>”</t>
    </r>
    <r>
      <rPr>
        <b/>
        <sz val="9"/>
        <rFont val="宋体"/>
        <charset val="134"/>
      </rPr>
      <t>对象建房</t>
    </r>
  </si>
  <si>
    <t>铜壁关乡非四类人员拆除重建项目</t>
  </si>
  <si>
    <r>
      <rPr>
        <sz val="9"/>
        <rFont val="宋体"/>
        <charset val="134"/>
      </rPr>
      <t>拆除重建，每户</t>
    </r>
    <r>
      <rPr>
        <sz val="9"/>
        <rFont val="Times New Roman"/>
        <charset val="134"/>
      </rPr>
      <t>2.5</t>
    </r>
    <r>
      <rPr>
        <sz val="9"/>
        <rFont val="宋体"/>
        <charset val="134"/>
      </rPr>
      <t>万元</t>
    </r>
  </si>
  <si>
    <t>铜壁关乡非四类人员加固改造项目</t>
  </si>
  <si>
    <r>
      <rPr>
        <sz val="9"/>
        <rFont val="宋体"/>
        <charset val="134"/>
      </rPr>
      <t>更换屋面，加固支撑体系，室内装修每户</t>
    </r>
    <r>
      <rPr>
        <sz val="9"/>
        <rFont val="Times New Roman"/>
        <charset val="134"/>
      </rPr>
      <t>1.8</t>
    </r>
    <r>
      <rPr>
        <sz val="9"/>
        <rFont val="宋体"/>
        <charset val="134"/>
      </rPr>
      <t>万元</t>
    </r>
  </si>
  <si>
    <t>四、教育扶贫工程</t>
  </si>
  <si>
    <t>（一）村级学前教育</t>
  </si>
  <si>
    <t>（二）村级义务教育</t>
  </si>
  <si>
    <t>（三）教育均衡发展</t>
  </si>
  <si>
    <t>（四）职业教育</t>
  </si>
  <si>
    <r>
      <rPr>
        <b/>
        <sz val="9"/>
        <rFont val="Times New Roman"/>
        <charset val="134"/>
      </rPr>
      <t>1.</t>
    </r>
    <r>
      <rPr>
        <b/>
        <sz val="9"/>
        <rFont val="宋体"/>
        <charset val="134"/>
      </rPr>
      <t>雨露计划</t>
    </r>
  </si>
  <si>
    <t>铜壁关乡雨露计划项目</t>
  </si>
  <si>
    <t>资助</t>
  </si>
  <si>
    <r>
      <rPr>
        <sz val="9"/>
        <rFont val="Times New Roman"/>
        <charset val="134"/>
      </rPr>
      <t>3000</t>
    </r>
    <r>
      <rPr>
        <sz val="9"/>
        <rFont val="宋体"/>
        <charset val="134"/>
      </rPr>
      <t>元</t>
    </r>
    <r>
      <rPr>
        <sz val="9"/>
        <rFont val="Times New Roman"/>
        <charset val="134"/>
      </rPr>
      <t>/</t>
    </r>
    <r>
      <rPr>
        <sz val="9"/>
        <rFont val="宋体"/>
        <charset val="134"/>
      </rPr>
      <t>生</t>
    </r>
    <r>
      <rPr>
        <sz val="9"/>
        <rFont val="Times New Roman"/>
        <charset val="134"/>
      </rPr>
      <t>/</t>
    </r>
    <r>
      <rPr>
        <sz val="9"/>
        <rFont val="宋体"/>
        <charset val="134"/>
      </rPr>
      <t>年</t>
    </r>
  </si>
  <si>
    <t>减轻贫困户就学压力，确保不因贫失学</t>
  </si>
  <si>
    <t>教育帮扶</t>
  </si>
  <si>
    <t>教育</t>
  </si>
  <si>
    <r>
      <rPr>
        <b/>
        <sz val="9"/>
        <rFont val="Times New Roman"/>
        <charset val="134"/>
      </rPr>
      <t>2.</t>
    </r>
    <r>
      <rPr>
        <b/>
        <sz val="9"/>
        <rFont val="宋体"/>
        <charset val="134"/>
      </rPr>
      <t>东西协作</t>
    </r>
  </si>
  <si>
    <t>铜壁关乡东西协作项目</t>
  </si>
  <si>
    <r>
      <rPr>
        <sz val="9"/>
        <rFont val="Times New Roman"/>
        <charset val="134"/>
      </rPr>
      <t>8400</t>
    </r>
    <r>
      <rPr>
        <sz val="9"/>
        <rFont val="宋体"/>
        <charset val="134"/>
      </rPr>
      <t>元</t>
    </r>
    <r>
      <rPr>
        <sz val="9"/>
        <rFont val="Times New Roman"/>
        <charset val="134"/>
      </rPr>
      <t>/</t>
    </r>
    <r>
      <rPr>
        <sz val="9"/>
        <rFont val="宋体"/>
        <charset val="134"/>
      </rPr>
      <t>年</t>
    </r>
    <r>
      <rPr>
        <sz val="9"/>
        <rFont val="Times New Roman"/>
        <charset val="134"/>
      </rPr>
      <t>/</t>
    </r>
    <r>
      <rPr>
        <sz val="9"/>
        <rFont val="宋体"/>
        <charset val="134"/>
      </rPr>
      <t>生</t>
    </r>
  </si>
  <si>
    <t>（五）师资培训</t>
  </si>
  <si>
    <t>（六）推普教育</t>
  </si>
  <si>
    <t>（七）贫困户救助资助</t>
  </si>
  <si>
    <r>
      <rPr>
        <b/>
        <sz val="9"/>
        <rFont val="Times New Roman"/>
        <charset val="134"/>
      </rPr>
      <t>1.</t>
    </r>
    <r>
      <rPr>
        <b/>
        <sz val="9"/>
        <rFont val="宋体"/>
        <charset val="134"/>
      </rPr>
      <t>学前教育救助资助</t>
    </r>
  </si>
  <si>
    <t>铜壁关乡学前教育救助资助项目</t>
  </si>
  <si>
    <r>
      <rPr>
        <sz val="9"/>
        <rFont val="Times New Roman"/>
        <charset val="134"/>
      </rPr>
      <t>1.</t>
    </r>
    <r>
      <rPr>
        <sz val="9"/>
        <rFont val="宋体"/>
        <charset val="134"/>
      </rPr>
      <t>政府资助标准为：</t>
    </r>
    <r>
      <rPr>
        <sz val="9"/>
        <rFont val="Times New Roman"/>
        <charset val="134"/>
      </rPr>
      <t>300</t>
    </r>
    <r>
      <rPr>
        <sz val="9"/>
        <rFont val="宋体"/>
        <charset val="134"/>
      </rPr>
      <t>元</t>
    </r>
    <r>
      <rPr>
        <sz val="9"/>
        <rFont val="Times New Roman"/>
        <charset val="134"/>
      </rPr>
      <t>/</t>
    </r>
    <r>
      <rPr>
        <sz val="9"/>
        <rFont val="宋体"/>
        <charset val="134"/>
      </rPr>
      <t>生</t>
    </r>
    <r>
      <rPr>
        <sz val="9"/>
        <rFont val="Times New Roman"/>
        <charset val="134"/>
      </rPr>
      <t>•</t>
    </r>
    <r>
      <rPr>
        <sz val="9"/>
        <rFont val="宋体"/>
        <charset val="134"/>
      </rPr>
      <t>年。</t>
    </r>
    <r>
      <rPr>
        <sz val="9"/>
        <rFont val="Times New Roman"/>
        <charset val="134"/>
      </rPr>
      <t xml:space="preserve">
2.</t>
    </r>
    <r>
      <rPr>
        <sz val="9"/>
        <rFont val="宋体"/>
        <charset val="134"/>
      </rPr>
      <t>德宏州建档立卡贫困户（未脱贫）家庭学前教育资助，标准为：</t>
    </r>
    <r>
      <rPr>
        <sz val="9"/>
        <rFont val="Times New Roman"/>
        <charset val="134"/>
      </rPr>
      <t>1000</t>
    </r>
    <r>
      <rPr>
        <sz val="9"/>
        <rFont val="宋体"/>
        <charset val="134"/>
      </rPr>
      <t>元</t>
    </r>
    <r>
      <rPr>
        <sz val="9"/>
        <rFont val="Times New Roman"/>
        <charset val="134"/>
      </rPr>
      <t>/</t>
    </r>
    <r>
      <rPr>
        <sz val="9"/>
        <rFont val="宋体"/>
        <charset val="134"/>
      </rPr>
      <t>生</t>
    </r>
    <r>
      <rPr>
        <sz val="9"/>
        <rFont val="Times New Roman"/>
        <charset val="134"/>
      </rPr>
      <t>•</t>
    </r>
    <r>
      <rPr>
        <sz val="9"/>
        <rFont val="宋体"/>
        <charset val="134"/>
      </rPr>
      <t>年。</t>
    </r>
  </si>
  <si>
    <t>财政专项资金</t>
  </si>
  <si>
    <t>发放教育帮扶补助</t>
  </si>
  <si>
    <r>
      <rPr>
        <b/>
        <sz val="9"/>
        <rFont val="Times New Roman"/>
        <charset val="134"/>
      </rPr>
      <t>2.</t>
    </r>
    <r>
      <rPr>
        <b/>
        <sz val="9"/>
        <rFont val="宋体"/>
        <charset val="134"/>
      </rPr>
      <t>高中教育救助资助</t>
    </r>
  </si>
  <si>
    <t>铜壁关乡高中教育救助资助项目</t>
  </si>
  <si>
    <r>
      <rPr>
        <sz val="9"/>
        <rFont val="Times New Roman"/>
        <charset val="134"/>
      </rPr>
      <t>1.</t>
    </r>
    <r>
      <rPr>
        <sz val="9"/>
        <rFont val="宋体"/>
        <charset val="134"/>
      </rPr>
      <t>国家助学金。对建档立卡贫困户家庭学生给予一等国家助学金资助，标准为：一等</t>
    </r>
    <r>
      <rPr>
        <sz val="9"/>
        <rFont val="Times New Roman"/>
        <charset val="134"/>
      </rPr>
      <t>2500</t>
    </r>
    <r>
      <rPr>
        <sz val="9"/>
        <rFont val="宋体"/>
        <charset val="134"/>
      </rPr>
      <t>元／生</t>
    </r>
    <r>
      <rPr>
        <sz val="9"/>
        <rFont val="Times New Roman"/>
        <charset val="134"/>
      </rPr>
      <t>•</t>
    </r>
    <r>
      <rPr>
        <sz val="9"/>
        <rFont val="宋体"/>
        <charset val="134"/>
      </rPr>
      <t>年。</t>
    </r>
    <r>
      <rPr>
        <sz val="9"/>
        <rFont val="Times New Roman"/>
        <charset val="134"/>
      </rPr>
      <t xml:space="preserve">
2. </t>
    </r>
    <r>
      <rPr>
        <sz val="9"/>
        <rFont val="宋体"/>
        <charset val="134"/>
      </rPr>
      <t>普通高中建档立卡贫困户家庭学生免学杂费，标准为：</t>
    </r>
    <r>
      <rPr>
        <sz val="9"/>
        <rFont val="Times New Roman"/>
        <charset val="134"/>
      </rPr>
      <t>800</t>
    </r>
    <r>
      <rPr>
        <sz val="9"/>
        <rFont val="宋体"/>
        <charset val="134"/>
      </rPr>
      <t>元／生</t>
    </r>
    <r>
      <rPr>
        <sz val="9"/>
        <rFont val="Times New Roman"/>
        <charset val="134"/>
      </rPr>
      <t>•</t>
    </r>
    <r>
      <rPr>
        <sz val="9"/>
        <rFont val="宋体"/>
        <charset val="134"/>
      </rPr>
      <t>年。</t>
    </r>
    <r>
      <rPr>
        <sz val="9"/>
        <rFont val="Times New Roman"/>
        <charset val="134"/>
      </rPr>
      <t xml:space="preserve">
3. </t>
    </r>
    <r>
      <rPr>
        <sz val="9"/>
        <rFont val="宋体"/>
        <charset val="134"/>
      </rPr>
      <t>普通高中建档立卡贫困户家庭学生生活费补助，标准为：</t>
    </r>
    <r>
      <rPr>
        <sz val="9"/>
        <rFont val="Times New Roman"/>
        <charset val="134"/>
      </rPr>
      <t>2500</t>
    </r>
    <r>
      <rPr>
        <sz val="9"/>
        <rFont val="宋体"/>
        <charset val="134"/>
      </rPr>
      <t>元／生</t>
    </r>
    <r>
      <rPr>
        <sz val="9"/>
        <rFont val="Times New Roman"/>
        <charset val="134"/>
      </rPr>
      <t>•</t>
    </r>
    <r>
      <rPr>
        <sz val="9"/>
        <rFont val="宋体"/>
        <charset val="134"/>
      </rPr>
      <t>年。</t>
    </r>
    <r>
      <rPr>
        <sz val="9"/>
        <rFont val="Times New Roman"/>
        <charset val="134"/>
      </rPr>
      <t xml:space="preserve">
4.</t>
    </r>
    <r>
      <rPr>
        <sz val="9"/>
        <rFont val="宋体"/>
        <charset val="134"/>
      </rPr>
      <t>德宏州建档立卡贫困户（未脱贫）家庭普通高中学生书费资助，标准为：</t>
    </r>
    <r>
      <rPr>
        <sz val="9"/>
        <rFont val="Times New Roman"/>
        <charset val="134"/>
      </rPr>
      <t>500</t>
    </r>
    <r>
      <rPr>
        <sz val="9"/>
        <rFont val="宋体"/>
        <charset val="134"/>
      </rPr>
      <t>元／生</t>
    </r>
    <r>
      <rPr>
        <sz val="9"/>
        <rFont val="Times New Roman"/>
        <charset val="134"/>
      </rPr>
      <t>•</t>
    </r>
    <r>
      <rPr>
        <sz val="9"/>
        <rFont val="宋体"/>
        <charset val="134"/>
      </rPr>
      <t>年。</t>
    </r>
    <r>
      <rPr>
        <sz val="9"/>
        <rFont val="Times New Roman"/>
        <charset val="134"/>
      </rPr>
      <t xml:space="preserve">
</t>
    </r>
  </si>
  <si>
    <r>
      <rPr>
        <b/>
        <sz val="9"/>
        <rFont val="Times New Roman"/>
        <charset val="134"/>
      </rPr>
      <t>3.</t>
    </r>
    <r>
      <rPr>
        <b/>
        <sz val="9"/>
        <rFont val="宋体"/>
        <charset val="134"/>
      </rPr>
      <t>中等职业教育救助资助</t>
    </r>
  </si>
  <si>
    <t>铜壁关乡中等职业教育救助资助项目</t>
  </si>
  <si>
    <r>
      <rPr>
        <sz val="9"/>
        <rFont val="Times New Roman"/>
        <charset val="134"/>
      </rPr>
      <t>1.</t>
    </r>
    <r>
      <rPr>
        <sz val="9"/>
        <rFont val="宋体"/>
        <charset val="134"/>
      </rPr>
      <t>国家助学金。中等职业学校全日制在校一、二年级建档立卡贫困家庭学生，标准为：</t>
    </r>
    <r>
      <rPr>
        <sz val="9"/>
        <rFont val="Times New Roman"/>
        <charset val="134"/>
      </rPr>
      <t>2000</t>
    </r>
    <r>
      <rPr>
        <sz val="9"/>
        <rFont val="宋体"/>
        <charset val="134"/>
      </rPr>
      <t>元／生</t>
    </r>
    <r>
      <rPr>
        <sz val="9"/>
        <rFont val="Times New Roman"/>
        <charset val="134"/>
      </rPr>
      <t>•</t>
    </r>
    <r>
      <rPr>
        <sz val="9"/>
        <rFont val="宋体"/>
        <charset val="134"/>
      </rPr>
      <t>年。</t>
    </r>
    <r>
      <rPr>
        <sz val="9"/>
        <rFont val="Times New Roman"/>
        <charset val="134"/>
      </rPr>
      <t xml:space="preserve">
2.</t>
    </r>
    <r>
      <rPr>
        <sz val="9"/>
        <rFont val="宋体"/>
        <charset val="134"/>
      </rPr>
      <t>免学费。中等职业学校全日制在校建档立卡贫困家庭学生，标准为：</t>
    </r>
    <r>
      <rPr>
        <sz val="9"/>
        <rFont val="Times New Roman"/>
        <charset val="134"/>
      </rPr>
      <t>2000</t>
    </r>
    <r>
      <rPr>
        <sz val="9"/>
        <rFont val="宋体"/>
        <charset val="134"/>
      </rPr>
      <t>元／生</t>
    </r>
    <r>
      <rPr>
        <sz val="9"/>
        <rFont val="Times New Roman"/>
        <charset val="134"/>
      </rPr>
      <t>•</t>
    </r>
    <r>
      <rPr>
        <sz val="9"/>
        <rFont val="宋体"/>
        <charset val="134"/>
      </rPr>
      <t>年。</t>
    </r>
    <r>
      <rPr>
        <sz val="9"/>
        <rFont val="Times New Roman"/>
        <charset val="134"/>
      </rPr>
      <t xml:space="preserve">
•</t>
    </r>
    <r>
      <rPr>
        <sz val="9"/>
        <rFont val="宋体"/>
        <charset val="134"/>
      </rPr>
      <t>年。</t>
    </r>
    <r>
      <rPr>
        <sz val="9"/>
        <rFont val="Times New Roman"/>
        <charset val="134"/>
      </rPr>
      <t xml:space="preserve">
3.</t>
    </r>
    <r>
      <rPr>
        <sz val="9"/>
        <rFont val="宋体"/>
        <charset val="134"/>
      </rPr>
      <t>德宏州建档立卡贫困户（未脱贫）家庭中职学生书费资助，标准为：</t>
    </r>
    <r>
      <rPr>
        <sz val="9"/>
        <rFont val="Times New Roman"/>
        <charset val="134"/>
      </rPr>
      <t>500</t>
    </r>
    <r>
      <rPr>
        <sz val="9"/>
        <rFont val="宋体"/>
        <charset val="134"/>
      </rPr>
      <t>元／生</t>
    </r>
    <r>
      <rPr>
        <sz val="9"/>
        <rFont val="Times New Roman"/>
        <charset val="134"/>
      </rPr>
      <t>•</t>
    </r>
    <r>
      <rPr>
        <sz val="9"/>
        <rFont val="宋体"/>
        <charset val="134"/>
      </rPr>
      <t>年。</t>
    </r>
    <r>
      <rPr>
        <sz val="9"/>
        <rFont val="Times New Roman"/>
        <charset val="134"/>
      </rPr>
      <t xml:space="preserve">
</t>
    </r>
  </si>
  <si>
    <r>
      <rPr>
        <b/>
        <sz val="9"/>
        <rFont val="Times New Roman"/>
        <charset val="134"/>
      </rPr>
      <t>4.</t>
    </r>
    <r>
      <rPr>
        <b/>
        <sz val="9"/>
        <rFont val="宋体"/>
        <charset val="134"/>
      </rPr>
      <t>高等教育救助资助</t>
    </r>
  </si>
  <si>
    <t>铜壁关乡高等教育救助资助项目</t>
  </si>
  <si>
    <r>
      <rPr>
        <sz val="9"/>
        <rFont val="Times New Roman"/>
        <charset val="134"/>
      </rPr>
      <t xml:space="preserve">
1.</t>
    </r>
    <r>
      <rPr>
        <sz val="9"/>
        <rFont val="宋体"/>
        <charset val="134"/>
      </rPr>
      <t>国家助学金（本专科）。对全日制普通高校本专科、民族预科建档立卡贫困户家庭学生给予一等国家助学金资助，标准为：一等</t>
    </r>
    <r>
      <rPr>
        <sz val="9"/>
        <rFont val="Times New Roman"/>
        <charset val="134"/>
      </rPr>
      <t>3500</t>
    </r>
    <r>
      <rPr>
        <sz val="9"/>
        <rFont val="宋体"/>
        <charset val="134"/>
      </rPr>
      <t>元／生</t>
    </r>
    <r>
      <rPr>
        <sz val="9"/>
        <rFont val="Times New Roman"/>
        <charset val="134"/>
      </rPr>
      <t>•</t>
    </r>
    <r>
      <rPr>
        <sz val="9"/>
        <rFont val="宋体"/>
        <charset val="134"/>
      </rPr>
      <t>年。</t>
    </r>
    <r>
      <rPr>
        <sz val="9"/>
        <rFont val="Times New Roman"/>
        <charset val="134"/>
      </rPr>
      <t xml:space="preserve">
2.</t>
    </r>
    <r>
      <rPr>
        <sz val="9"/>
        <rFont val="宋体"/>
        <charset val="134"/>
      </rPr>
      <t>德宏州建档立卡贫困户（未脱贫）家庭普通高校（含高职）学费补助，标准为：</t>
    </r>
    <r>
      <rPr>
        <sz val="9"/>
        <rFont val="Times New Roman"/>
        <charset val="134"/>
      </rPr>
      <t>5000</t>
    </r>
    <r>
      <rPr>
        <sz val="9"/>
        <rFont val="宋体"/>
        <charset val="134"/>
      </rPr>
      <t>元／生</t>
    </r>
    <r>
      <rPr>
        <sz val="9"/>
        <rFont val="Times New Roman"/>
        <charset val="134"/>
      </rPr>
      <t>•</t>
    </r>
    <r>
      <rPr>
        <sz val="9"/>
        <rFont val="宋体"/>
        <charset val="134"/>
      </rPr>
      <t>年。</t>
    </r>
  </si>
  <si>
    <t>五、健康扶贫工程</t>
  </si>
  <si>
    <t>（一）村级卫生室建设</t>
  </si>
  <si>
    <t>（二）乡级卫生院建设</t>
  </si>
  <si>
    <t>所</t>
  </si>
  <si>
    <t>盈江县铜壁关乡卫生院附属设施建设项目</t>
  </si>
  <si>
    <t>配电室、医疗废弃物储藏室、厕所等附属工程</t>
  </si>
  <si>
    <t>2019.01</t>
  </si>
  <si>
    <t>2019.12</t>
  </si>
  <si>
    <t>财政资金</t>
  </si>
  <si>
    <t>改善贫困户医疗水平</t>
  </si>
  <si>
    <t>改善就医环境</t>
  </si>
  <si>
    <t>卫计</t>
  </si>
  <si>
    <t>（三）县级医院达标建设</t>
  </si>
  <si>
    <t>（四）医技人员培训</t>
  </si>
  <si>
    <t>（五）家庭医生签约服务</t>
  </si>
  <si>
    <t>（六）贫困户重大疾病救治</t>
  </si>
  <si>
    <r>
      <rPr>
        <b/>
        <sz val="9"/>
        <rFont val="Times New Roman"/>
        <charset val="134"/>
      </rPr>
      <t>1.9</t>
    </r>
    <r>
      <rPr>
        <b/>
        <sz val="9"/>
        <rFont val="宋体"/>
        <charset val="134"/>
      </rPr>
      <t>类</t>
    </r>
    <r>
      <rPr>
        <b/>
        <sz val="9"/>
        <rFont val="Times New Roman"/>
        <charset val="134"/>
      </rPr>
      <t>15</t>
    </r>
    <r>
      <rPr>
        <b/>
        <sz val="9"/>
        <rFont val="宋体"/>
        <charset val="134"/>
      </rPr>
      <t>种重大疾病集中救治</t>
    </r>
  </si>
  <si>
    <r>
      <rPr>
        <sz val="9"/>
        <rFont val="宋体"/>
        <charset val="134"/>
      </rPr>
      <t>铜壁关乡</t>
    </r>
    <r>
      <rPr>
        <sz val="9"/>
        <rFont val="Times New Roman"/>
        <charset val="134"/>
      </rPr>
      <t>9</t>
    </r>
    <r>
      <rPr>
        <sz val="9"/>
        <rFont val="宋体"/>
        <charset val="134"/>
      </rPr>
      <t>类</t>
    </r>
    <r>
      <rPr>
        <sz val="9"/>
        <rFont val="Times New Roman"/>
        <charset val="134"/>
      </rPr>
      <t>15</t>
    </r>
    <r>
      <rPr>
        <sz val="9"/>
        <rFont val="宋体"/>
        <charset val="134"/>
      </rPr>
      <t>种重大疾病集中救治项目</t>
    </r>
  </si>
  <si>
    <r>
      <rPr>
        <sz val="9"/>
        <rFont val="宋体"/>
        <charset val="134"/>
      </rPr>
      <t>先天性心脏病</t>
    </r>
    <r>
      <rPr>
        <sz val="9"/>
        <rFont val="Times New Roman"/>
        <charset val="134"/>
      </rPr>
      <t>1</t>
    </r>
    <r>
      <rPr>
        <sz val="9"/>
        <rFont val="宋体"/>
        <charset val="134"/>
      </rPr>
      <t>人（其中：儿童先天性心脏病）、终末期肾病</t>
    </r>
    <r>
      <rPr>
        <sz val="9"/>
        <rFont val="Times New Roman"/>
        <charset val="134"/>
      </rPr>
      <t>2</t>
    </r>
    <r>
      <rPr>
        <sz val="9"/>
        <rFont val="宋体"/>
        <charset val="134"/>
      </rPr>
      <t>人、白血病</t>
    </r>
    <r>
      <rPr>
        <sz val="9"/>
        <rFont val="Times New Roman"/>
        <charset val="134"/>
      </rPr>
      <t>2</t>
    </r>
    <r>
      <rPr>
        <sz val="9"/>
        <rFont val="宋体"/>
        <charset val="134"/>
      </rPr>
      <t>人（其中：儿童白血病）、重精</t>
    </r>
    <r>
      <rPr>
        <sz val="9"/>
        <rFont val="Times New Roman"/>
        <charset val="134"/>
      </rPr>
      <t>3</t>
    </r>
    <r>
      <rPr>
        <sz val="9"/>
        <rFont val="宋体"/>
        <charset val="134"/>
      </rPr>
      <t>人、胃癌</t>
    </r>
    <r>
      <rPr>
        <sz val="9"/>
        <rFont val="Times New Roman"/>
        <charset val="134"/>
      </rPr>
      <t>1</t>
    </r>
    <r>
      <rPr>
        <sz val="9"/>
        <rFont val="宋体"/>
        <charset val="134"/>
      </rPr>
      <t>人</t>
    </r>
  </si>
  <si>
    <t>2020</t>
  </si>
  <si>
    <t>减轻医疗负担</t>
  </si>
  <si>
    <t>改善贫困户基本医疗保障</t>
  </si>
  <si>
    <r>
      <rPr>
        <b/>
        <sz val="9"/>
        <rFont val="Times New Roman"/>
        <charset val="134"/>
      </rPr>
      <t>2.</t>
    </r>
    <r>
      <rPr>
        <b/>
        <sz val="9"/>
        <rFont val="宋体"/>
        <charset val="134"/>
      </rPr>
      <t>慢性病及地方特殊病救治</t>
    </r>
  </si>
  <si>
    <r>
      <rPr>
        <b/>
        <sz val="9"/>
        <rFont val="Times New Roman"/>
        <charset val="134"/>
      </rPr>
      <t>3.</t>
    </r>
    <r>
      <rPr>
        <b/>
        <sz val="9"/>
        <rFont val="宋体"/>
        <charset val="134"/>
      </rPr>
      <t>其他重大疾病救治</t>
    </r>
  </si>
  <si>
    <t>铜壁关乡其他重大疾病救治项目</t>
  </si>
  <si>
    <t>救助</t>
  </si>
  <si>
    <t>其他重大疾病救治</t>
  </si>
  <si>
    <t>六、生态扶贫工程</t>
  </si>
  <si>
    <t>（一）生态环境保护</t>
  </si>
  <si>
    <r>
      <rPr>
        <b/>
        <sz val="9"/>
        <rFont val="Times New Roman"/>
        <charset val="134"/>
      </rPr>
      <t>1.</t>
    </r>
    <r>
      <rPr>
        <b/>
        <sz val="9"/>
        <rFont val="宋体"/>
        <charset val="134"/>
      </rPr>
      <t>生态公益林保护</t>
    </r>
  </si>
  <si>
    <r>
      <rPr>
        <b/>
        <sz val="9"/>
        <rFont val="Times New Roman"/>
        <charset val="134"/>
      </rPr>
      <t>2.</t>
    </r>
    <r>
      <rPr>
        <b/>
        <sz val="9"/>
        <rFont val="宋体"/>
        <charset val="134"/>
      </rPr>
      <t>其他生态保护</t>
    </r>
  </si>
  <si>
    <t>（二）生态植被修复</t>
  </si>
  <si>
    <r>
      <rPr>
        <b/>
        <sz val="9"/>
        <rFont val="Times New Roman"/>
        <charset val="134"/>
      </rPr>
      <t>1.</t>
    </r>
    <r>
      <rPr>
        <b/>
        <sz val="9"/>
        <rFont val="宋体"/>
        <charset val="134"/>
      </rPr>
      <t>退耕还林还草</t>
    </r>
  </si>
  <si>
    <r>
      <rPr>
        <b/>
        <sz val="9"/>
        <rFont val="Times New Roman"/>
        <charset val="134"/>
      </rPr>
      <t>2.</t>
    </r>
    <r>
      <rPr>
        <b/>
        <sz val="9"/>
        <rFont val="宋体"/>
        <charset val="134"/>
      </rPr>
      <t>清洁能源替代</t>
    </r>
  </si>
  <si>
    <t>户、台、套</t>
  </si>
  <si>
    <r>
      <rPr>
        <b/>
        <sz val="9"/>
        <rFont val="Times New Roman"/>
        <charset val="134"/>
      </rPr>
      <t>3.</t>
    </r>
    <r>
      <rPr>
        <b/>
        <sz val="9"/>
        <rFont val="宋体"/>
        <charset val="134"/>
      </rPr>
      <t>组建扶贫造林合作社</t>
    </r>
  </si>
  <si>
    <t>（三）生态公益性岗位</t>
  </si>
  <si>
    <r>
      <rPr>
        <b/>
        <sz val="9"/>
        <rFont val="Times New Roman"/>
        <charset val="134"/>
      </rPr>
      <t>1.</t>
    </r>
    <r>
      <rPr>
        <b/>
        <sz val="9"/>
        <rFont val="宋体"/>
        <charset val="134"/>
      </rPr>
      <t>生态护林员</t>
    </r>
  </si>
  <si>
    <t>盈江县铜壁关乡生态护林员项目</t>
  </si>
  <si>
    <t>续聘</t>
  </si>
  <si>
    <r>
      <rPr>
        <sz val="9"/>
        <rFont val="宋体"/>
        <charset val="134"/>
      </rPr>
      <t>补助标准：每人每年</t>
    </r>
    <r>
      <rPr>
        <sz val="9"/>
        <rFont val="Times New Roman"/>
        <charset val="134"/>
      </rPr>
      <t>1</t>
    </r>
    <r>
      <rPr>
        <sz val="9"/>
        <rFont val="宋体"/>
        <charset val="134"/>
      </rPr>
      <t>万元</t>
    </r>
  </si>
  <si>
    <r>
      <rPr>
        <sz val="9"/>
        <rFont val="宋体"/>
        <charset val="134"/>
      </rPr>
      <t>解决了当地部分就业问题和增加了群众的经济收入。贫困人口直接得到收益，不但有效保护好公益林，又增加了林农的经济收入，对地方经济、环境和社会的协调发展起到积极的推动作用，为推动全县脱贫攻坚、精准脱贫工作起到重要作用。预计户均增收</t>
    </r>
    <r>
      <rPr>
        <sz val="9"/>
        <rFont val="Times New Roman"/>
        <charset val="134"/>
      </rPr>
      <t>1</t>
    </r>
    <r>
      <rPr>
        <sz val="9"/>
        <rFont val="宋体"/>
        <charset val="134"/>
      </rPr>
      <t>万元</t>
    </r>
  </si>
  <si>
    <t>提供就业</t>
  </si>
  <si>
    <t>盈江县铜壁关乡公益林资金安排生态护林员项目</t>
  </si>
  <si>
    <t>补助标准：依据《云南省森林生态效益补偿资金管理办法》</t>
  </si>
  <si>
    <t>解决了当地部分就业问题和增加了群众的经济收入。贫困人口直接得到收益，不但有效保护好公益林，又增加了林农的经济收入，对地方经济、环境和社会的协调发展起到积极的推动作用，为推动全县脱贫攻坚、精准脱贫工作起到重要作用。</t>
  </si>
  <si>
    <t>盈江县铜壁关乡天然林停伐林资金安排生态护林员项目</t>
  </si>
  <si>
    <t>补助标准：依据《云南省天然林停伐保护盈江县实施方案》</t>
  </si>
  <si>
    <t>通过项目的实施，对促进林农增收致富具有重要意义，不但促进了建档立卡贫困户群众增收，而且一定程度保障了林农的收益权，调动了林农爱林护林的积极性，促进了林区的发展，对地方经济，环境和社会的协调发展起到积极的推进作用。</t>
  </si>
  <si>
    <r>
      <rPr>
        <b/>
        <sz val="9"/>
        <rFont val="Times New Roman"/>
        <charset val="134"/>
      </rPr>
      <t>2.</t>
    </r>
    <r>
      <rPr>
        <b/>
        <sz val="9"/>
        <rFont val="宋体"/>
        <charset val="134"/>
      </rPr>
      <t>河道管理员</t>
    </r>
  </si>
  <si>
    <t>铜壁关乡河道管理员项目</t>
  </si>
  <si>
    <r>
      <rPr>
        <sz val="9"/>
        <rFont val="宋体"/>
        <charset val="134"/>
      </rPr>
      <t>计划每个村民小组</t>
    </r>
    <r>
      <rPr>
        <sz val="9"/>
        <rFont val="Times New Roman"/>
        <charset val="134"/>
      </rPr>
      <t>1</t>
    </r>
    <r>
      <rPr>
        <sz val="9"/>
        <rFont val="宋体"/>
        <charset val="134"/>
      </rPr>
      <t>个河道管理员，负责河道管理保洁和巡查工作。每人每月</t>
    </r>
    <r>
      <rPr>
        <sz val="9"/>
        <rFont val="Times New Roman"/>
        <charset val="134"/>
      </rPr>
      <t>200</t>
    </r>
    <r>
      <rPr>
        <sz val="9"/>
        <rFont val="宋体"/>
        <charset val="134"/>
      </rPr>
      <t>元。</t>
    </r>
  </si>
  <si>
    <r>
      <rPr>
        <b/>
        <sz val="9"/>
        <rFont val="Times New Roman"/>
        <charset val="134"/>
      </rPr>
      <t>3.</t>
    </r>
    <r>
      <rPr>
        <b/>
        <sz val="9"/>
        <rFont val="宋体"/>
        <charset val="134"/>
      </rPr>
      <t>地质灾害监测员</t>
    </r>
  </si>
  <si>
    <r>
      <rPr>
        <b/>
        <sz val="9"/>
        <rFont val="Times New Roman"/>
        <charset val="134"/>
      </rPr>
      <t>4.</t>
    </r>
    <r>
      <rPr>
        <b/>
        <sz val="9"/>
        <rFont val="宋体"/>
        <charset val="134"/>
      </rPr>
      <t>其他生态公益岗</t>
    </r>
  </si>
  <si>
    <t>七、素质提升工程</t>
  </si>
  <si>
    <t>（一）职业技能培训</t>
  </si>
  <si>
    <t>铜壁关乡职业技能培训项目</t>
  </si>
  <si>
    <t>培训</t>
  </si>
  <si>
    <r>
      <rPr>
        <sz val="9"/>
        <rFont val="宋体"/>
        <charset val="134"/>
      </rPr>
      <t>职业技能培训主要工种为电焊工、砌筑工、育婴师等，人均培训费为</t>
    </r>
    <r>
      <rPr>
        <sz val="9"/>
        <rFont val="Times New Roman"/>
        <charset val="134"/>
      </rPr>
      <t>1100</t>
    </r>
    <r>
      <rPr>
        <sz val="9"/>
        <rFont val="宋体"/>
        <charset val="134"/>
      </rPr>
      <t>元</t>
    </r>
    <r>
      <rPr>
        <sz val="9"/>
        <rFont val="Times New Roman"/>
        <charset val="134"/>
      </rPr>
      <t>/</t>
    </r>
    <r>
      <rPr>
        <sz val="9"/>
        <rFont val="宋体"/>
        <charset val="134"/>
      </rPr>
      <t>人</t>
    </r>
  </si>
  <si>
    <r>
      <rPr>
        <sz val="9"/>
        <rFont val="宋体"/>
        <charset val="134"/>
      </rPr>
      <t>建卡立档贫困户中有劳动能力的劳动者参加</t>
    </r>
    <r>
      <rPr>
        <sz val="9"/>
        <rFont val="Times New Roman"/>
        <charset val="134"/>
      </rPr>
      <t>1</t>
    </r>
    <r>
      <rPr>
        <sz val="9"/>
        <rFont val="宋体"/>
        <charset val="134"/>
      </rPr>
      <t>次技能培训，每个贫困家庭至少有</t>
    </r>
    <r>
      <rPr>
        <sz val="9"/>
        <rFont val="Times New Roman"/>
        <charset val="134"/>
      </rPr>
      <t>1</t>
    </r>
    <r>
      <rPr>
        <sz val="9"/>
        <rFont val="宋体"/>
        <charset val="134"/>
      </rPr>
      <t>名劳动者就业，实现</t>
    </r>
    <r>
      <rPr>
        <sz val="9"/>
        <rFont val="Times New Roman"/>
        <charset val="134"/>
      </rPr>
      <t>“</t>
    </r>
    <r>
      <rPr>
        <sz val="9"/>
        <rFont val="宋体"/>
        <charset val="134"/>
      </rPr>
      <t>一户一人，一人一技，一技脱贫</t>
    </r>
    <r>
      <rPr>
        <sz val="9"/>
        <rFont val="Times New Roman"/>
        <charset val="134"/>
      </rPr>
      <t>”</t>
    </r>
    <r>
      <rPr>
        <sz val="9"/>
        <rFont val="宋体"/>
        <charset val="134"/>
      </rPr>
      <t>的目标</t>
    </r>
  </si>
  <si>
    <t>（二）转移就业培训</t>
  </si>
  <si>
    <t>（三）实用技术培训</t>
  </si>
  <si>
    <t>铜壁关乡实用技术培训项目</t>
  </si>
  <si>
    <r>
      <rPr>
        <sz val="9"/>
        <rFont val="宋体"/>
        <charset val="134"/>
      </rPr>
      <t>实用技术培训主要工种为种养殖，人均培训费为</t>
    </r>
    <r>
      <rPr>
        <sz val="9"/>
        <rFont val="Times New Roman"/>
        <charset val="134"/>
      </rPr>
      <t>800</t>
    </r>
    <r>
      <rPr>
        <sz val="9"/>
        <rFont val="宋体"/>
        <charset val="134"/>
      </rPr>
      <t>元</t>
    </r>
    <r>
      <rPr>
        <sz val="9"/>
        <rFont val="Times New Roman"/>
        <charset val="134"/>
      </rPr>
      <t>/</t>
    </r>
    <r>
      <rPr>
        <sz val="9"/>
        <rFont val="宋体"/>
        <charset val="134"/>
      </rPr>
      <t>人；</t>
    </r>
  </si>
  <si>
    <t>铜壁关乡提升素质能力项目</t>
  </si>
  <si>
    <r>
      <rPr>
        <sz val="9"/>
        <rFont val="宋体"/>
        <charset val="134"/>
      </rPr>
      <t>开展种养殖培训</t>
    </r>
    <r>
      <rPr>
        <sz val="9"/>
        <rFont val="Times New Roman"/>
        <charset val="134"/>
      </rPr>
      <t>1084</t>
    </r>
    <r>
      <rPr>
        <sz val="9"/>
        <rFont val="宋体"/>
        <charset val="134"/>
      </rPr>
      <t>人次，补助</t>
    </r>
    <r>
      <rPr>
        <sz val="9"/>
        <rFont val="Times New Roman"/>
        <charset val="134"/>
      </rPr>
      <t>40</t>
    </r>
    <r>
      <rPr>
        <sz val="9"/>
        <rFont val="宋体"/>
        <charset val="134"/>
      </rPr>
      <t>万元</t>
    </r>
  </si>
  <si>
    <t>提升素质能力</t>
  </si>
  <si>
    <t>（四）致富带头人创业培训</t>
  </si>
  <si>
    <t>（五）引导性技能培训</t>
  </si>
  <si>
    <t>（六）通用语言培训</t>
  </si>
  <si>
    <t>铜壁关乡通用语言培训项目</t>
  </si>
  <si>
    <r>
      <rPr>
        <sz val="9"/>
        <rFont val="宋体"/>
        <charset val="134"/>
      </rPr>
      <t>以短期集中培训为主，采取自学、互学、小手拉大手等学习方式对</t>
    </r>
    <r>
      <rPr>
        <sz val="9"/>
        <rFont val="Times New Roman"/>
        <charset val="134"/>
      </rPr>
      <t>18-45</t>
    </r>
    <r>
      <rPr>
        <sz val="9"/>
        <rFont val="宋体"/>
        <charset val="134"/>
      </rPr>
      <t>周岁不通汉语或汉语表达不流畅的民族群众开展培训。</t>
    </r>
  </si>
  <si>
    <t>专项财政扶贫资金</t>
  </si>
  <si>
    <t>通过培训，让培训对象能用汉语交流，能基本听懂普通话，增强与外界沟通交流能力。</t>
  </si>
  <si>
    <t>增强与外界沟通交流能力</t>
  </si>
  <si>
    <t>八、贫困村振兴工程</t>
  </si>
  <si>
    <t>（一）村组道路建设</t>
  </si>
  <si>
    <t>公里</t>
  </si>
  <si>
    <t>盈江县铜壁关乡和平村芒面通村道路项目</t>
  </si>
  <si>
    <r>
      <rPr>
        <sz val="9"/>
        <rFont val="宋体"/>
        <charset val="134"/>
      </rPr>
      <t>全长</t>
    </r>
    <r>
      <rPr>
        <sz val="9"/>
        <rFont val="Times New Roman"/>
        <charset val="134"/>
      </rPr>
      <t>1.096</t>
    </r>
    <r>
      <rPr>
        <sz val="9"/>
        <rFont val="宋体"/>
        <charset val="134"/>
      </rPr>
      <t>公里，路基宽</t>
    </r>
    <r>
      <rPr>
        <sz val="9"/>
        <rFont val="Times New Roman"/>
        <charset val="134"/>
      </rPr>
      <t>4.5</t>
    </r>
    <r>
      <rPr>
        <sz val="9"/>
        <rFont val="宋体"/>
        <charset val="134"/>
      </rPr>
      <t>米，路面宽</t>
    </r>
    <r>
      <rPr>
        <sz val="9"/>
        <rFont val="Times New Roman"/>
        <charset val="134"/>
      </rPr>
      <t>4.5</t>
    </r>
    <r>
      <rPr>
        <sz val="9"/>
        <rFont val="宋体"/>
        <charset val="134"/>
      </rPr>
      <t>米，混凝土路面</t>
    </r>
    <r>
      <rPr>
        <sz val="9"/>
        <rFont val="Times New Roman"/>
        <charset val="134"/>
      </rPr>
      <t>5118</t>
    </r>
    <r>
      <rPr>
        <sz val="9"/>
        <rFont val="宋体"/>
        <charset val="134"/>
      </rPr>
      <t>平方米</t>
    </r>
  </si>
  <si>
    <t>2017</t>
  </si>
  <si>
    <r>
      <rPr>
        <sz val="9"/>
        <rFont val="宋体"/>
        <charset val="134"/>
      </rPr>
      <t>改善</t>
    </r>
    <r>
      <rPr>
        <sz val="9"/>
        <rFont val="Times New Roman"/>
        <charset val="134"/>
      </rPr>
      <t xml:space="preserve"> 35</t>
    </r>
    <r>
      <rPr>
        <sz val="9"/>
        <rFont val="宋体"/>
        <charset val="134"/>
      </rPr>
      <t>户</t>
    </r>
    <r>
      <rPr>
        <sz val="9"/>
        <rFont val="Times New Roman"/>
        <charset val="134"/>
      </rPr>
      <t>134</t>
    </r>
    <r>
      <rPr>
        <sz val="9"/>
        <rFont val="宋体"/>
        <charset val="134"/>
      </rPr>
      <t>人的出行困难，其中：涉及贫困户</t>
    </r>
    <r>
      <rPr>
        <sz val="9"/>
        <rFont val="Times New Roman"/>
        <charset val="134"/>
      </rPr>
      <t>18</t>
    </r>
    <r>
      <rPr>
        <sz val="9"/>
        <rFont val="宋体"/>
        <charset val="134"/>
      </rPr>
      <t>户</t>
    </r>
    <r>
      <rPr>
        <sz val="9"/>
        <rFont val="Times New Roman"/>
        <charset val="134"/>
      </rPr>
      <t>57</t>
    </r>
    <r>
      <rPr>
        <sz val="9"/>
        <rFont val="宋体"/>
        <charset val="134"/>
      </rPr>
      <t>人。</t>
    </r>
  </si>
  <si>
    <t>带动贫困户增收、改善贫困户生产生活条件</t>
  </si>
  <si>
    <t>盈江县铜壁关乡和平村麻刀下寨通村公路项目</t>
  </si>
  <si>
    <r>
      <rPr>
        <sz val="9"/>
        <rFont val="宋体"/>
        <charset val="134"/>
      </rPr>
      <t>全长</t>
    </r>
    <r>
      <rPr>
        <sz val="9"/>
        <rFont val="Times New Roman"/>
        <charset val="134"/>
      </rPr>
      <t>1.903</t>
    </r>
    <r>
      <rPr>
        <sz val="9"/>
        <rFont val="宋体"/>
        <charset val="134"/>
      </rPr>
      <t>公里，路基宽</t>
    </r>
    <r>
      <rPr>
        <sz val="9"/>
        <rFont val="Times New Roman"/>
        <charset val="134"/>
      </rPr>
      <t>5</t>
    </r>
    <r>
      <rPr>
        <sz val="9"/>
        <rFont val="宋体"/>
        <charset val="134"/>
      </rPr>
      <t>米，路面宽</t>
    </r>
    <r>
      <rPr>
        <sz val="9"/>
        <rFont val="Times New Roman"/>
        <charset val="134"/>
      </rPr>
      <t>4.5</t>
    </r>
    <r>
      <rPr>
        <sz val="9"/>
        <rFont val="宋体"/>
        <charset val="134"/>
      </rPr>
      <t>米，混凝土路面</t>
    </r>
    <r>
      <rPr>
        <sz val="9"/>
        <rFont val="Times New Roman"/>
        <charset val="134"/>
      </rPr>
      <t>8488</t>
    </r>
    <r>
      <rPr>
        <sz val="9"/>
        <rFont val="宋体"/>
        <charset val="134"/>
      </rPr>
      <t>平方米</t>
    </r>
  </si>
  <si>
    <r>
      <rPr>
        <sz val="9"/>
        <rFont val="宋体"/>
        <charset val="134"/>
      </rPr>
      <t>改善</t>
    </r>
    <r>
      <rPr>
        <sz val="9"/>
        <rFont val="Times New Roman"/>
        <charset val="134"/>
      </rPr>
      <t xml:space="preserve"> 13</t>
    </r>
    <r>
      <rPr>
        <sz val="9"/>
        <rFont val="宋体"/>
        <charset val="134"/>
      </rPr>
      <t>户</t>
    </r>
    <r>
      <rPr>
        <sz val="9"/>
        <rFont val="Times New Roman"/>
        <charset val="134"/>
      </rPr>
      <t>48</t>
    </r>
    <r>
      <rPr>
        <sz val="9"/>
        <rFont val="宋体"/>
        <charset val="134"/>
      </rPr>
      <t>人的出行困难，其中：涉及贫困户</t>
    </r>
    <r>
      <rPr>
        <sz val="9"/>
        <rFont val="Times New Roman"/>
        <charset val="134"/>
      </rPr>
      <t>7</t>
    </r>
    <r>
      <rPr>
        <sz val="9"/>
        <rFont val="宋体"/>
        <charset val="134"/>
      </rPr>
      <t>户</t>
    </r>
    <r>
      <rPr>
        <sz val="9"/>
        <rFont val="Times New Roman"/>
        <charset val="134"/>
      </rPr>
      <t>23</t>
    </r>
    <r>
      <rPr>
        <sz val="9"/>
        <rFont val="宋体"/>
        <charset val="134"/>
      </rPr>
      <t>人。</t>
    </r>
  </si>
  <si>
    <t>盈江县小寨自然村公路</t>
  </si>
  <si>
    <t>铜壁关三合村</t>
  </si>
  <si>
    <r>
      <rPr>
        <sz val="9"/>
        <rFont val="宋体"/>
        <charset val="134"/>
      </rPr>
      <t>四级公路</t>
    </r>
    <r>
      <rPr>
        <sz val="9"/>
        <rFont val="Times New Roman"/>
        <charset val="134"/>
      </rPr>
      <t>,</t>
    </r>
    <r>
      <rPr>
        <sz val="9"/>
        <rFont val="宋体"/>
        <charset val="134"/>
      </rPr>
      <t>水泥混凝土预制块路面或水泥混凝土路面上级补助资金</t>
    </r>
    <r>
      <rPr>
        <sz val="9"/>
        <rFont val="Times New Roman"/>
        <charset val="134"/>
      </rPr>
      <t>35</t>
    </r>
    <r>
      <rPr>
        <sz val="9"/>
        <rFont val="宋体"/>
        <charset val="134"/>
      </rPr>
      <t>万元</t>
    </r>
    <r>
      <rPr>
        <sz val="9"/>
        <rFont val="Times New Roman"/>
        <charset val="134"/>
      </rPr>
      <t>/</t>
    </r>
    <r>
      <rPr>
        <sz val="9"/>
        <rFont val="宋体"/>
        <charset val="134"/>
      </rPr>
      <t>公里，其他资金为地方自筹资金</t>
    </r>
  </si>
  <si>
    <t>行业部门资金和地方自筹</t>
  </si>
  <si>
    <t>解决群众道路晴通雨阻出行难问题</t>
  </si>
  <si>
    <t>改善村居环境</t>
  </si>
  <si>
    <t>交通</t>
  </si>
  <si>
    <t>盈江县大浪速自然村公路</t>
  </si>
  <si>
    <t>铜壁关建边村</t>
  </si>
  <si>
    <t>盈江县盈八线岔口至孔木丹通村公路</t>
  </si>
  <si>
    <r>
      <rPr>
        <sz val="9"/>
        <rFont val="宋体"/>
        <charset val="134"/>
      </rPr>
      <t>四级公路</t>
    </r>
    <r>
      <rPr>
        <sz val="9"/>
        <rFont val="Times New Roman"/>
        <charset val="134"/>
      </rPr>
      <t>,</t>
    </r>
    <r>
      <rPr>
        <sz val="9"/>
        <rFont val="宋体"/>
        <charset val="134"/>
      </rPr>
      <t>水泥混凝土预制块路面或水泥混凝土路面，地方自筹资金</t>
    </r>
  </si>
  <si>
    <t>盈江县散朋一组公路</t>
  </si>
  <si>
    <t>铜壁关和平村</t>
  </si>
  <si>
    <t>盈江县诗别自然村公路</t>
  </si>
  <si>
    <t>盈江县小浪速自然村公路</t>
  </si>
  <si>
    <t>铜壁关乡建边村小浪速至白石头道路建设</t>
  </si>
  <si>
    <r>
      <rPr>
        <sz val="9"/>
        <rFont val="宋体"/>
        <charset val="134"/>
      </rPr>
      <t>建设</t>
    </r>
    <r>
      <rPr>
        <sz val="9"/>
        <rFont val="Times New Roman"/>
        <charset val="134"/>
      </rPr>
      <t>12</t>
    </r>
    <r>
      <rPr>
        <sz val="9"/>
        <rFont val="宋体"/>
        <charset val="134"/>
      </rPr>
      <t>公里，路基宽</t>
    </r>
    <r>
      <rPr>
        <sz val="9"/>
        <rFont val="Times New Roman"/>
        <charset val="134"/>
      </rPr>
      <t>5</t>
    </r>
    <r>
      <rPr>
        <sz val="9"/>
        <rFont val="宋体"/>
        <charset val="134"/>
      </rPr>
      <t>米，路面宽</t>
    </r>
    <r>
      <rPr>
        <sz val="9"/>
        <rFont val="Times New Roman"/>
        <charset val="134"/>
      </rPr>
      <t>4.5</t>
    </r>
    <r>
      <rPr>
        <sz val="9"/>
        <rFont val="宋体"/>
        <charset val="134"/>
      </rPr>
      <t>米，水泥（预制块）路面</t>
    </r>
  </si>
  <si>
    <t>交通便利，提高生活质量、减轻群众的交通成本</t>
  </si>
  <si>
    <t>（二）村组动力电改造</t>
  </si>
  <si>
    <t>铜壁关乡和平村孔木丹台区改造工程项目</t>
  </si>
  <si>
    <t>铜壁关乡和平村孔木丹</t>
  </si>
  <si>
    <t>改造</t>
  </si>
  <si>
    <t>孔木丹村民小组电网升级改造</t>
  </si>
  <si>
    <t>解决群众用电问题</t>
  </si>
  <si>
    <t>改善贫困户生产生活用电条件</t>
  </si>
  <si>
    <t>供电</t>
  </si>
  <si>
    <r>
      <rPr>
        <sz val="9"/>
        <rFont val="宋体"/>
        <charset val="134"/>
      </rPr>
      <t>铜壁关乡大浪速刘家寨</t>
    </r>
    <r>
      <rPr>
        <sz val="9"/>
        <rFont val="Times New Roman"/>
        <charset val="134"/>
      </rPr>
      <t>0.4kV</t>
    </r>
    <r>
      <rPr>
        <sz val="9"/>
        <rFont val="宋体"/>
        <charset val="134"/>
      </rPr>
      <t>线路新建工程项目</t>
    </r>
  </si>
  <si>
    <t>铜壁关乡建边村大浪速</t>
  </si>
  <si>
    <r>
      <rPr>
        <sz val="9"/>
        <rFont val="宋体"/>
        <charset val="134"/>
      </rPr>
      <t>建设</t>
    </r>
    <r>
      <rPr>
        <sz val="9"/>
        <rFont val="Times New Roman"/>
        <charset val="134"/>
      </rPr>
      <t>0.4kV</t>
    </r>
    <r>
      <rPr>
        <sz val="9"/>
        <rFont val="宋体"/>
        <charset val="134"/>
      </rPr>
      <t>线路，户表</t>
    </r>
    <r>
      <rPr>
        <sz val="9"/>
        <rFont val="Times New Roman"/>
        <charset val="134"/>
      </rPr>
      <t>12</t>
    </r>
    <r>
      <rPr>
        <sz val="9"/>
        <rFont val="宋体"/>
        <charset val="134"/>
      </rPr>
      <t>户</t>
    </r>
  </si>
  <si>
    <t>（三）饮水安全巩固提升</t>
  </si>
  <si>
    <t>铜壁关乡南岭村洋伞河坝饮水安全巩固提升项目</t>
  </si>
  <si>
    <t>铜壁关乡南岭村洋伞河坝村民小组</t>
  </si>
  <si>
    <r>
      <rPr>
        <sz val="9"/>
        <rFont val="宋体"/>
        <charset val="134"/>
      </rPr>
      <t>新建取水坝</t>
    </r>
    <r>
      <rPr>
        <sz val="9"/>
        <rFont val="Times New Roman"/>
        <charset val="134"/>
      </rPr>
      <t>2</t>
    </r>
    <r>
      <rPr>
        <sz val="9"/>
        <rFont val="宋体"/>
        <charset val="134"/>
      </rPr>
      <t>座、沉淀过滤池</t>
    </r>
    <r>
      <rPr>
        <sz val="9"/>
        <rFont val="Times New Roman"/>
        <charset val="134"/>
      </rPr>
      <t>1</t>
    </r>
    <r>
      <rPr>
        <sz val="9"/>
        <rFont val="宋体"/>
        <charset val="134"/>
      </rPr>
      <t>座，安装净水设备</t>
    </r>
    <r>
      <rPr>
        <sz val="9"/>
        <rFont val="Times New Roman"/>
        <charset val="134"/>
      </rPr>
      <t>1</t>
    </r>
    <r>
      <rPr>
        <sz val="9"/>
        <rFont val="宋体"/>
        <charset val="134"/>
      </rPr>
      <t>套，</t>
    </r>
    <r>
      <rPr>
        <sz val="9"/>
        <rFont val="Times New Roman"/>
        <charset val="134"/>
      </rPr>
      <t>941.59</t>
    </r>
    <r>
      <rPr>
        <sz val="9"/>
        <rFont val="宋体"/>
        <charset val="134"/>
      </rPr>
      <t>元</t>
    </r>
    <r>
      <rPr>
        <sz val="9"/>
        <rFont val="Times New Roman"/>
        <charset val="134"/>
      </rPr>
      <t>/</t>
    </r>
    <r>
      <rPr>
        <sz val="9"/>
        <rFont val="宋体"/>
        <charset val="134"/>
      </rPr>
      <t>人。</t>
    </r>
  </si>
  <si>
    <r>
      <rPr>
        <sz val="9"/>
        <rFont val="Times New Roman"/>
        <charset val="134"/>
      </rPr>
      <t>2018</t>
    </r>
    <r>
      <rPr>
        <sz val="9"/>
        <rFont val="宋体"/>
        <charset val="134"/>
      </rPr>
      <t>年</t>
    </r>
    <r>
      <rPr>
        <sz val="9"/>
        <rFont val="Times New Roman"/>
        <charset val="134"/>
      </rPr>
      <t>8</t>
    </r>
    <r>
      <rPr>
        <sz val="9"/>
        <rFont val="宋体"/>
        <charset val="134"/>
      </rPr>
      <t>月</t>
    </r>
  </si>
  <si>
    <r>
      <rPr>
        <sz val="9"/>
        <rFont val="Times New Roman"/>
        <charset val="134"/>
      </rPr>
      <t>2018</t>
    </r>
    <r>
      <rPr>
        <sz val="9"/>
        <rFont val="宋体"/>
        <charset val="134"/>
      </rPr>
      <t>年</t>
    </r>
    <r>
      <rPr>
        <sz val="9"/>
        <rFont val="Times New Roman"/>
        <charset val="134"/>
      </rPr>
      <t>12</t>
    </r>
    <r>
      <rPr>
        <sz val="9"/>
        <rFont val="宋体"/>
        <charset val="134"/>
      </rPr>
      <t>月</t>
    </r>
  </si>
  <si>
    <t>专项财政扶贫资金、行业部门资金</t>
  </si>
  <si>
    <t>保障农村饮水安全，提高人居环境。</t>
  </si>
  <si>
    <t>铜壁关乡南岭村南岭饮水安全巩固提升项目</t>
  </si>
  <si>
    <t>铜壁关乡南岭村南岭村民小组</t>
  </si>
  <si>
    <r>
      <rPr>
        <sz val="9"/>
        <rFont val="宋体"/>
        <charset val="134"/>
      </rPr>
      <t>一体化净水设备</t>
    </r>
    <r>
      <rPr>
        <sz val="9"/>
        <rFont val="Times New Roman"/>
        <charset val="134"/>
      </rPr>
      <t>1</t>
    </r>
    <r>
      <rPr>
        <sz val="9"/>
        <rFont val="宋体"/>
        <charset val="134"/>
      </rPr>
      <t>套，</t>
    </r>
    <r>
      <rPr>
        <sz val="9"/>
        <rFont val="Times New Roman"/>
        <charset val="134"/>
      </rPr>
      <t>4.63</t>
    </r>
    <r>
      <rPr>
        <sz val="9"/>
        <rFont val="宋体"/>
        <charset val="134"/>
      </rPr>
      <t>万元</t>
    </r>
    <r>
      <rPr>
        <sz val="9"/>
        <rFont val="Times New Roman"/>
        <charset val="134"/>
      </rPr>
      <t>/</t>
    </r>
    <r>
      <rPr>
        <sz val="9"/>
        <rFont val="宋体"/>
        <charset val="134"/>
      </rPr>
      <t>套。</t>
    </r>
  </si>
  <si>
    <t>铜壁关乡南岭村叠水饮水安全巩固提升项目</t>
  </si>
  <si>
    <t>铜壁关乡南岭村叠水村民小组</t>
  </si>
  <si>
    <t>铜壁关乡南岭村吴诺饮水安全巩固提升项目</t>
  </si>
  <si>
    <t>铜壁关乡南岭村吴诺村民小组</t>
  </si>
  <si>
    <t>铜壁关乡南岭村瓦焦饮水安全巩固提升项目</t>
  </si>
  <si>
    <t>铜壁关乡南岭村瓦焦村民小组</t>
  </si>
  <si>
    <t>铜壁关乡南岭村白石头饮水安全巩固提升项目</t>
  </si>
  <si>
    <t>铜壁关乡南岭村白石头村民小组</t>
  </si>
  <si>
    <t>铜壁关乡和平村孔木丹饮水安全巩固提升项目</t>
  </si>
  <si>
    <t>铜壁关乡和平村孔木丹村民小组</t>
  </si>
  <si>
    <r>
      <rPr>
        <sz val="9"/>
        <rFont val="宋体"/>
        <charset val="134"/>
      </rPr>
      <t>新建取水坝</t>
    </r>
    <r>
      <rPr>
        <sz val="9"/>
        <rFont val="Times New Roman"/>
        <charset val="134"/>
      </rPr>
      <t>1</t>
    </r>
    <r>
      <rPr>
        <sz val="9"/>
        <rFont val="宋体"/>
        <charset val="134"/>
      </rPr>
      <t>座、沉淀过滤池</t>
    </r>
    <r>
      <rPr>
        <sz val="9"/>
        <rFont val="Times New Roman"/>
        <charset val="134"/>
      </rPr>
      <t>1</t>
    </r>
    <r>
      <rPr>
        <sz val="9"/>
        <rFont val="宋体"/>
        <charset val="134"/>
      </rPr>
      <t>座，铺设管道</t>
    </r>
    <r>
      <rPr>
        <sz val="9"/>
        <rFont val="Times New Roman"/>
        <charset val="134"/>
      </rPr>
      <t>4.6Km</t>
    </r>
    <r>
      <rPr>
        <sz val="9"/>
        <rFont val="宋体"/>
        <charset val="134"/>
      </rPr>
      <t>，安装净水设备</t>
    </r>
    <r>
      <rPr>
        <sz val="9"/>
        <rFont val="Times New Roman"/>
        <charset val="134"/>
      </rPr>
      <t>1</t>
    </r>
    <r>
      <rPr>
        <sz val="9"/>
        <rFont val="宋体"/>
        <charset val="134"/>
      </rPr>
      <t>套，</t>
    </r>
    <r>
      <rPr>
        <sz val="9"/>
        <rFont val="Times New Roman"/>
        <charset val="134"/>
      </rPr>
      <t>987.63</t>
    </r>
    <r>
      <rPr>
        <sz val="9"/>
        <rFont val="宋体"/>
        <charset val="134"/>
      </rPr>
      <t>元</t>
    </r>
    <r>
      <rPr>
        <sz val="9"/>
        <rFont val="Times New Roman"/>
        <charset val="134"/>
      </rPr>
      <t>/</t>
    </r>
    <r>
      <rPr>
        <sz val="9"/>
        <rFont val="宋体"/>
        <charset val="134"/>
      </rPr>
      <t>人。</t>
    </r>
  </si>
  <si>
    <t>铜壁关乡和平村麻刀饮水安全巩固提升项目</t>
  </si>
  <si>
    <t>铜壁关乡和平村麻刀村民小组</t>
  </si>
  <si>
    <r>
      <rPr>
        <sz val="9"/>
        <rFont val="宋体"/>
        <charset val="134"/>
      </rPr>
      <t>新建取水坝</t>
    </r>
    <r>
      <rPr>
        <sz val="9"/>
        <rFont val="Times New Roman"/>
        <charset val="134"/>
      </rPr>
      <t>1</t>
    </r>
    <r>
      <rPr>
        <sz val="9"/>
        <rFont val="宋体"/>
        <charset val="134"/>
      </rPr>
      <t>座、沉淀过滤池</t>
    </r>
    <r>
      <rPr>
        <sz val="9"/>
        <rFont val="Times New Roman"/>
        <charset val="134"/>
      </rPr>
      <t>1</t>
    </r>
    <r>
      <rPr>
        <sz val="9"/>
        <rFont val="宋体"/>
        <charset val="134"/>
      </rPr>
      <t>座、蓄水池</t>
    </r>
    <r>
      <rPr>
        <sz val="9"/>
        <rFont val="Times New Roman"/>
        <charset val="134"/>
      </rPr>
      <t>1</t>
    </r>
    <r>
      <rPr>
        <sz val="9"/>
        <rFont val="宋体"/>
        <charset val="134"/>
      </rPr>
      <t>座、铺设管道</t>
    </r>
    <r>
      <rPr>
        <sz val="9"/>
        <rFont val="Times New Roman"/>
        <charset val="134"/>
      </rPr>
      <t>5.5Km</t>
    </r>
    <r>
      <rPr>
        <sz val="9"/>
        <rFont val="宋体"/>
        <charset val="134"/>
      </rPr>
      <t>，安装净水设备</t>
    </r>
    <r>
      <rPr>
        <sz val="9"/>
        <rFont val="Times New Roman"/>
        <charset val="134"/>
      </rPr>
      <t>1</t>
    </r>
    <r>
      <rPr>
        <sz val="9"/>
        <rFont val="宋体"/>
        <charset val="134"/>
      </rPr>
      <t>套，987.63元/人。</t>
    </r>
  </si>
  <si>
    <t>铜壁关乡和平村蛮面饮水安全巩固提升项目</t>
  </si>
  <si>
    <t>铜壁关乡和平村蛮面村民小组</t>
  </si>
  <si>
    <r>
      <rPr>
        <sz val="9"/>
        <rFont val="宋体"/>
        <charset val="134"/>
      </rPr>
      <t>新建取水坝</t>
    </r>
    <r>
      <rPr>
        <sz val="9"/>
        <rFont val="Times New Roman"/>
        <charset val="134"/>
      </rPr>
      <t>1</t>
    </r>
    <r>
      <rPr>
        <sz val="9"/>
        <rFont val="宋体"/>
        <charset val="134"/>
      </rPr>
      <t>座、沉淀过滤池</t>
    </r>
    <r>
      <rPr>
        <sz val="9"/>
        <rFont val="Times New Roman"/>
        <charset val="134"/>
      </rPr>
      <t>1</t>
    </r>
    <r>
      <rPr>
        <sz val="9"/>
        <rFont val="宋体"/>
        <charset val="134"/>
      </rPr>
      <t>座，铺设管道</t>
    </r>
    <r>
      <rPr>
        <sz val="9"/>
        <rFont val="Times New Roman"/>
        <charset val="134"/>
      </rPr>
      <t>2.7Km</t>
    </r>
    <r>
      <rPr>
        <sz val="9"/>
        <rFont val="宋体"/>
        <charset val="134"/>
      </rPr>
      <t>，安装净水设备</t>
    </r>
    <r>
      <rPr>
        <sz val="9"/>
        <rFont val="Times New Roman"/>
        <charset val="134"/>
      </rPr>
      <t>1</t>
    </r>
    <r>
      <rPr>
        <sz val="9"/>
        <rFont val="宋体"/>
        <charset val="134"/>
      </rPr>
      <t>套，</t>
    </r>
    <r>
      <rPr>
        <sz val="9"/>
        <rFont val="Times New Roman"/>
        <charset val="134"/>
      </rPr>
      <t>987.63</t>
    </r>
    <r>
      <rPr>
        <sz val="9"/>
        <rFont val="宋体"/>
        <charset val="134"/>
      </rPr>
      <t>元</t>
    </r>
    <r>
      <rPr>
        <sz val="9"/>
        <rFont val="Times New Roman"/>
        <charset val="134"/>
      </rPr>
      <t>/</t>
    </r>
    <r>
      <rPr>
        <sz val="9"/>
        <rFont val="宋体"/>
        <charset val="134"/>
      </rPr>
      <t>人。</t>
    </r>
  </si>
  <si>
    <t>铜壁关乡和平村散朋一组饮水安全巩固提升项目</t>
  </si>
  <si>
    <t>铜壁关乡和平村散朋一组村民小组</t>
  </si>
  <si>
    <r>
      <rPr>
        <sz val="9"/>
        <rFont val="宋体"/>
        <charset val="134"/>
      </rPr>
      <t>新建取水坝</t>
    </r>
    <r>
      <rPr>
        <sz val="9"/>
        <rFont val="Times New Roman"/>
        <charset val="134"/>
      </rPr>
      <t>1</t>
    </r>
    <r>
      <rPr>
        <sz val="9"/>
        <rFont val="宋体"/>
        <charset val="134"/>
      </rPr>
      <t>座、沉淀过滤池</t>
    </r>
    <r>
      <rPr>
        <sz val="9"/>
        <rFont val="Times New Roman"/>
        <charset val="134"/>
      </rPr>
      <t>1</t>
    </r>
    <r>
      <rPr>
        <sz val="9"/>
        <rFont val="宋体"/>
        <charset val="134"/>
      </rPr>
      <t>座，铺设管道</t>
    </r>
    <r>
      <rPr>
        <sz val="9"/>
        <rFont val="Times New Roman"/>
        <charset val="134"/>
      </rPr>
      <t>8Km</t>
    </r>
    <r>
      <rPr>
        <sz val="9"/>
        <rFont val="宋体"/>
        <charset val="134"/>
      </rPr>
      <t>，安装净水设备</t>
    </r>
    <r>
      <rPr>
        <sz val="9"/>
        <rFont val="Times New Roman"/>
        <charset val="134"/>
      </rPr>
      <t>1</t>
    </r>
    <r>
      <rPr>
        <sz val="9"/>
        <rFont val="宋体"/>
        <charset val="134"/>
      </rPr>
      <t>套，</t>
    </r>
    <r>
      <rPr>
        <sz val="9"/>
        <rFont val="Times New Roman"/>
        <charset val="134"/>
      </rPr>
      <t>987.63</t>
    </r>
    <r>
      <rPr>
        <sz val="9"/>
        <rFont val="宋体"/>
        <charset val="134"/>
      </rPr>
      <t>元</t>
    </r>
    <r>
      <rPr>
        <sz val="9"/>
        <rFont val="Times New Roman"/>
        <charset val="134"/>
      </rPr>
      <t>/</t>
    </r>
    <r>
      <rPr>
        <sz val="9"/>
        <rFont val="宋体"/>
        <charset val="134"/>
      </rPr>
      <t>人。</t>
    </r>
  </si>
  <si>
    <t>铜壁关乡和平村散朋二组饮水安全巩固提升项目</t>
  </si>
  <si>
    <t>铜壁关乡和平村散朋二组村民小组</t>
  </si>
  <si>
    <r>
      <rPr>
        <sz val="9"/>
        <rFont val="宋体"/>
        <charset val="134"/>
      </rPr>
      <t>新建取水坝</t>
    </r>
    <r>
      <rPr>
        <sz val="9"/>
        <rFont val="Times New Roman"/>
        <charset val="134"/>
      </rPr>
      <t>1</t>
    </r>
    <r>
      <rPr>
        <sz val="9"/>
        <rFont val="宋体"/>
        <charset val="134"/>
      </rPr>
      <t>座、沉淀过滤池</t>
    </r>
    <r>
      <rPr>
        <sz val="9"/>
        <rFont val="Times New Roman"/>
        <charset val="134"/>
      </rPr>
      <t>1</t>
    </r>
    <r>
      <rPr>
        <sz val="9"/>
        <rFont val="宋体"/>
        <charset val="134"/>
      </rPr>
      <t>座，铺设管道</t>
    </r>
    <r>
      <rPr>
        <sz val="9"/>
        <rFont val="Times New Roman"/>
        <charset val="134"/>
      </rPr>
      <t>3.8Km</t>
    </r>
    <r>
      <rPr>
        <sz val="9"/>
        <rFont val="宋体"/>
        <charset val="134"/>
      </rPr>
      <t>，安装净水设备</t>
    </r>
    <r>
      <rPr>
        <sz val="9"/>
        <rFont val="Times New Roman"/>
        <charset val="134"/>
      </rPr>
      <t>1</t>
    </r>
    <r>
      <rPr>
        <sz val="9"/>
        <rFont val="宋体"/>
        <charset val="134"/>
      </rPr>
      <t>套，</t>
    </r>
    <r>
      <rPr>
        <sz val="9"/>
        <rFont val="Times New Roman"/>
        <charset val="134"/>
      </rPr>
      <t>987.63</t>
    </r>
    <r>
      <rPr>
        <sz val="9"/>
        <rFont val="宋体"/>
        <charset val="134"/>
      </rPr>
      <t>元</t>
    </r>
    <r>
      <rPr>
        <sz val="9"/>
        <rFont val="Times New Roman"/>
        <charset val="134"/>
      </rPr>
      <t>/</t>
    </r>
    <r>
      <rPr>
        <sz val="9"/>
        <rFont val="宋体"/>
        <charset val="134"/>
      </rPr>
      <t>人。</t>
    </r>
  </si>
  <si>
    <t>铜壁关乡和平村新刀弄饮水安全巩固提升项目</t>
  </si>
  <si>
    <t>铜壁关乡和平村新刀弄村民小组</t>
  </si>
  <si>
    <t>铜壁关乡和平村雪丽饮水安全巩固提升项目</t>
  </si>
  <si>
    <t>铜壁关乡和平村雪梨村民小组</t>
  </si>
  <si>
    <r>
      <rPr>
        <sz val="9"/>
        <rFont val="宋体"/>
        <charset val="134"/>
      </rPr>
      <t>新建取水坝</t>
    </r>
    <r>
      <rPr>
        <sz val="9"/>
        <rFont val="Times New Roman"/>
        <charset val="134"/>
      </rPr>
      <t>1</t>
    </r>
    <r>
      <rPr>
        <sz val="9"/>
        <rFont val="宋体"/>
        <charset val="134"/>
      </rPr>
      <t>座、沉淀过滤池</t>
    </r>
    <r>
      <rPr>
        <sz val="9"/>
        <rFont val="Times New Roman"/>
        <charset val="134"/>
      </rPr>
      <t>1</t>
    </r>
    <r>
      <rPr>
        <sz val="9"/>
        <rFont val="宋体"/>
        <charset val="134"/>
      </rPr>
      <t>座，铺设管道</t>
    </r>
    <r>
      <rPr>
        <sz val="9"/>
        <rFont val="Times New Roman"/>
        <charset val="134"/>
      </rPr>
      <t>4.8Km</t>
    </r>
    <r>
      <rPr>
        <sz val="9"/>
        <rFont val="宋体"/>
        <charset val="134"/>
      </rPr>
      <t>，安装净水设备</t>
    </r>
    <r>
      <rPr>
        <sz val="9"/>
        <rFont val="Times New Roman"/>
        <charset val="134"/>
      </rPr>
      <t>1</t>
    </r>
    <r>
      <rPr>
        <sz val="9"/>
        <rFont val="宋体"/>
        <charset val="134"/>
      </rPr>
      <t>套，</t>
    </r>
    <r>
      <rPr>
        <sz val="9"/>
        <rFont val="Times New Roman"/>
        <charset val="134"/>
      </rPr>
      <t>987.63</t>
    </r>
    <r>
      <rPr>
        <sz val="9"/>
        <rFont val="宋体"/>
        <charset val="134"/>
      </rPr>
      <t>元</t>
    </r>
    <r>
      <rPr>
        <sz val="9"/>
        <rFont val="Times New Roman"/>
        <charset val="134"/>
      </rPr>
      <t>/</t>
    </r>
    <r>
      <rPr>
        <sz val="9"/>
        <rFont val="宋体"/>
        <charset val="134"/>
      </rPr>
      <t>人。</t>
    </r>
  </si>
  <si>
    <t>铜壁关乡和平村席子田坝坡饮水安全巩固提升项目</t>
  </si>
  <si>
    <t>铜壁关乡和平村席子田坝坡村民小组</t>
  </si>
  <si>
    <r>
      <rPr>
        <sz val="9"/>
        <rFont val="宋体"/>
        <charset val="134"/>
      </rPr>
      <t>蓄水池</t>
    </r>
    <r>
      <rPr>
        <sz val="9"/>
        <rFont val="Times New Roman"/>
        <charset val="134"/>
      </rPr>
      <t>1</t>
    </r>
    <r>
      <rPr>
        <sz val="9"/>
        <rFont val="宋体"/>
        <charset val="134"/>
      </rPr>
      <t>座、铺设管道</t>
    </r>
    <r>
      <rPr>
        <sz val="9"/>
        <rFont val="Times New Roman"/>
        <charset val="134"/>
      </rPr>
      <t>9.2Km</t>
    </r>
    <r>
      <rPr>
        <sz val="9"/>
        <rFont val="宋体"/>
        <charset val="134"/>
      </rPr>
      <t>，安装净水设备</t>
    </r>
    <r>
      <rPr>
        <sz val="9"/>
        <rFont val="Times New Roman"/>
        <charset val="134"/>
      </rPr>
      <t>1</t>
    </r>
    <r>
      <rPr>
        <sz val="9"/>
        <rFont val="宋体"/>
        <charset val="134"/>
      </rPr>
      <t>套，</t>
    </r>
    <r>
      <rPr>
        <sz val="9"/>
        <rFont val="Times New Roman"/>
        <charset val="134"/>
      </rPr>
      <t>1165.14</t>
    </r>
    <r>
      <rPr>
        <sz val="9"/>
        <rFont val="宋体"/>
        <charset val="134"/>
      </rPr>
      <t>元</t>
    </r>
    <r>
      <rPr>
        <sz val="9"/>
        <rFont val="Times New Roman"/>
        <charset val="134"/>
      </rPr>
      <t>/</t>
    </r>
    <r>
      <rPr>
        <sz val="9"/>
        <rFont val="宋体"/>
        <charset val="134"/>
      </rPr>
      <t>人。</t>
    </r>
  </si>
  <si>
    <t>铜壁关乡三合村茶山饮水安全巩固提升项目</t>
  </si>
  <si>
    <t>铜壁关乡三合村茶山村民小组</t>
  </si>
  <si>
    <r>
      <rPr>
        <sz val="9"/>
        <rFont val="宋体"/>
        <charset val="134"/>
      </rPr>
      <t>新建取水坝</t>
    </r>
    <r>
      <rPr>
        <sz val="9"/>
        <rFont val="Times New Roman"/>
        <charset val="134"/>
      </rPr>
      <t>1</t>
    </r>
    <r>
      <rPr>
        <sz val="9"/>
        <rFont val="宋体"/>
        <charset val="134"/>
      </rPr>
      <t>座、沉淀过滤池</t>
    </r>
    <r>
      <rPr>
        <sz val="9"/>
        <rFont val="Times New Roman"/>
        <charset val="134"/>
      </rPr>
      <t>1</t>
    </r>
    <r>
      <rPr>
        <sz val="9"/>
        <rFont val="宋体"/>
        <charset val="134"/>
      </rPr>
      <t>座，铺设管道</t>
    </r>
    <r>
      <rPr>
        <sz val="9"/>
        <rFont val="Times New Roman"/>
        <charset val="134"/>
      </rPr>
      <t>2.9Km</t>
    </r>
    <r>
      <rPr>
        <sz val="9"/>
        <rFont val="宋体"/>
        <charset val="134"/>
      </rPr>
      <t>，安装净水设备</t>
    </r>
    <r>
      <rPr>
        <sz val="9"/>
        <rFont val="Times New Roman"/>
        <charset val="134"/>
      </rPr>
      <t>1</t>
    </r>
    <r>
      <rPr>
        <sz val="9"/>
        <rFont val="宋体"/>
        <charset val="134"/>
      </rPr>
      <t>套，</t>
    </r>
    <r>
      <rPr>
        <sz val="9"/>
        <rFont val="Times New Roman"/>
        <charset val="134"/>
      </rPr>
      <t>987.63</t>
    </r>
    <r>
      <rPr>
        <sz val="9"/>
        <rFont val="宋体"/>
        <charset val="134"/>
      </rPr>
      <t>元</t>
    </r>
    <r>
      <rPr>
        <sz val="9"/>
        <rFont val="Times New Roman"/>
        <charset val="134"/>
      </rPr>
      <t>/</t>
    </r>
    <r>
      <rPr>
        <sz val="9"/>
        <rFont val="宋体"/>
        <charset val="134"/>
      </rPr>
      <t>人。</t>
    </r>
  </si>
  <si>
    <t>铜壁关乡三合村大寨饮水安全巩固提升项目</t>
  </si>
  <si>
    <t>铜壁关乡三合村大寨村民小组</t>
  </si>
  <si>
    <t>铜壁关乡三合村戛独饮水安全巩固提升项目</t>
  </si>
  <si>
    <t>铜壁关乡三合村戛独村民小组</t>
  </si>
  <si>
    <r>
      <rPr>
        <sz val="9"/>
        <rFont val="宋体"/>
        <charset val="134"/>
      </rPr>
      <t>新建取水坝</t>
    </r>
    <r>
      <rPr>
        <sz val="9"/>
        <rFont val="Times New Roman"/>
        <charset val="134"/>
      </rPr>
      <t>1</t>
    </r>
    <r>
      <rPr>
        <sz val="9"/>
        <rFont val="宋体"/>
        <charset val="134"/>
      </rPr>
      <t>座、沉淀过滤池</t>
    </r>
    <r>
      <rPr>
        <sz val="9"/>
        <rFont val="Times New Roman"/>
        <charset val="134"/>
      </rPr>
      <t>1</t>
    </r>
    <r>
      <rPr>
        <sz val="9"/>
        <rFont val="宋体"/>
        <charset val="134"/>
      </rPr>
      <t>座，铺设管道</t>
    </r>
    <r>
      <rPr>
        <sz val="9"/>
        <rFont val="Times New Roman"/>
        <charset val="134"/>
      </rPr>
      <t>6.8Km</t>
    </r>
    <r>
      <rPr>
        <sz val="9"/>
        <rFont val="宋体"/>
        <charset val="134"/>
      </rPr>
      <t>，安装净水设备</t>
    </r>
    <r>
      <rPr>
        <sz val="9"/>
        <rFont val="Times New Roman"/>
        <charset val="134"/>
      </rPr>
      <t>1</t>
    </r>
    <r>
      <rPr>
        <sz val="9"/>
        <rFont val="宋体"/>
        <charset val="134"/>
      </rPr>
      <t>套，</t>
    </r>
    <r>
      <rPr>
        <sz val="9"/>
        <rFont val="Times New Roman"/>
        <charset val="134"/>
      </rPr>
      <t>941.59</t>
    </r>
    <r>
      <rPr>
        <sz val="9"/>
        <rFont val="宋体"/>
        <charset val="134"/>
      </rPr>
      <t>元</t>
    </r>
    <r>
      <rPr>
        <sz val="9"/>
        <rFont val="Times New Roman"/>
        <charset val="134"/>
      </rPr>
      <t>/</t>
    </r>
    <r>
      <rPr>
        <sz val="9"/>
        <rFont val="宋体"/>
        <charset val="134"/>
      </rPr>
      <t>人。</t>
    </r>
  </si>
  <si>
    <r>
      <rPr>
        <sz val="9"/>
        <rFont val="Times New Roman"/>
        <charset val="134"/>
      </rPr>
      <t>2020</t>
    </r>
    <r>
      <rPr>
        <sz val="9"/>
        <rFont val="宋体"/>
        <charset val="134"/>
      </rPr>
      <t>年</t>
    </r>
    <r>
      <rPr>
        <sz val="9"/>
        <rFont val="Times New Roman"/>
        <charset val="134"/>
      </rPr>
      <t>1</t>
    </r>
    <r>
      <rPr>
        <sz val="9"/>
        <rFont val="宋体"/>
        <charset val="134"/>
      </rPr>
      <t>月</t>
    </r>
  </si>
  <si>
    <r>
      <rPr>
        <sz val="9"/>
        <rFont val="Times New Roman"/>
        <charset val="134"/>
      </rPr>
      <t>2020</t>
    </r>
    <r>
      <rPr>
        <sz val="9"/>
        <rFont val="宋体"/>
        <charset val="134"/>
      </rPr>
      <t>年</t>
    </r>
    <r>
      <rPr>
        <sz val="9"/>
        <rFont val="Times New Roman"/>
        <charset val="134"/>
      </rPr>
      <t>12</t>
    </r>
    <r>
      <rPr>
        <sz val="9"/>
        <rFont val="宋体"/>
        <charset val="134"/>
      </rPr>
      <t>月</t>
    </r>
  </si>
  <si>
    <t>铜壁关乡三合村磨石河饮水安全巩固提升项目</t>
  </si>
  <si>
    <t>铜壁关乡三合村磨石河村民小组</t>
  </si>
  <si>
    <r>
      <rPr>
        <sz val="9"/>
        <rFont val="宋体"/>
        <charset val="134"/>
      </rPr>
      <t>新建取水坝</t>
    </r>
    <r>
      <rPr>
        <sz val="9"/>
        <rFont val="Times New Roman"/>
        <charset val="134"/>
      </rPr>
      <t>1</t>
    </r>
    <r>
      <rPr>
        <sz val="9"/>
        <rFont val="宋体"/>
        <charset val="134"/>
      </rPr>
      <t>座、沉淀过滤池</t>
    </r>
    <r>
      <rPr>
        <sz val="9"/>
        <rFont val="Times New Roman"/>
        <charset val="134"/>
      </rPr>
      <t>1</t>
    </r>
    <r>
      <rPr>
        <sz val="9"/>
        <rFont val="宋体"/>
        <charset val="134"/>
      </rPr>
      <t>座，铺设管道</t>
    </r>
    <r>
      <rPr>
        <sz val="9"/>
        <rFont val="Times New Roman"/>
        <charset val="134"/>
      </rPr>
      <t>5Km</t>
    </r>
    <r>
      <rPr>
        <sz val="9"/>
        <rFont val="宋体"/>
        <charset val="134"/>
      </rPr>
      <t>，安装净水设备</t>
    </r>
    <r>
      <rPr>
        <sz val="9"/>
        <rFont val="Times New Roman"/>
        <charset val="134"/>
      </rPr>
      <t>1</t>
    </r>
    <r>
      <rPr>
        <sz val="9"/>
        <rFont val="宋体"/>
        <charset val="134"/>
      </rPr>
      <t>套，</t>
    </r>
    <r>
      <rPr>
        <sz val="9"/>
        <rFont val="Times New Roman"/>
        <charset val="134"/>
      </rPr>
      <t>987.63</t>
    </r>
    <r>
      <rPr>
        <sz val="9"/>
        <rFont val="宋体"/>
        <charset val="134"/>
      </rPr>
      <t>元</t>
    </r>
    <r>
      <rPr>
        <sz val="9"/>
        <rFont val="Times New Roman"/>
        <charset val="134"/>
      </rPr>
      <t>/</t>
    </r>
    <r>
      <rPr>
        <sz val="9"/>
        <rFont val="宋体"/>
        <charset val="134"/>
      </rPr>
      <t>人。</t>
    </r>
  </si>
  <si>
    <t>铜壁关乡三合村诗别寨饮水安全巩固提升项目</t>
  </si>
  <si>
    <t>铜壁关乡三合村诗别寨村民小组</t>
  </si>
  <si>
    <t>铜壁关乡三合村松克饮水安全巩固提升项目</t>
  </si>
  <si>
    <t>铜壁关乡三合村松克村民小组</t>
  </si>
  <si>
    <r>
      <rPr>
        <sz val="9"/>
        <rFont val="宋体"/>
        <charset val="134"/>
      </rPr>
      <t>新建取水坝</t>
    </r>
    <r>
      <rPr>
        <sz val="9"/>
        <rFont val="Times New Roman"/>
        <charset val="134"/>
      </rPr>
      <t>1</t>
    </r>
    <r>
      <rPr>
        <sz val="9"/>
        <rFont val="宋体"/>
        <charset val="134"/>
      </rPr>
      <t>座、沉淀过滤池</t>
    </r>
    <r>
      <rPr>
        <sz val="9"/>
        <rFont val="Times New Roman"/>
        <charset val="134"/>
      </rPr>
      <t>1</t>
    </r>
    <r>
      <rPr>
        <sz val="9"/>
        <rFont val="宋体"/>
        <charset val="134"/>
      </rPr>
      <t>座，铺设管道</t>
    </r>
    <r>
      <rPr>
        <sz val="9"/>
        <rFont val="Times New Roman"/>
        <charset val="134"/>
      </rPr>
      <t>6.7Km</t>
    </r>
    <r>
      <rPr>
        <sz val="9"/>
        <rFont val="宋体"/>
        <charset val="134"/>
      </rPr>
      <t>，安装净水设备</t>
    </r>
    <r>
      <rPr>
        <sz val="9"/>
        <rFont val="Times New Roman"/>
        <charset val="134"/>
      </rPr>
      <t>1套，987.63元/人。</t>
    </r>
  </si>
  <si>
    <t>铜壁关乡三合村塘梨坝饮水安全巩固提升项目</t>
  </si>
  <si>
    <t>铜壁关乡三合村塘梨坝村民小组</t>
  </si>
  <si>
    <r>
      <rPr>
        <sz val="9"/>
        <rFont val="宋体"/>
        <charset val="134"/>
      </rPr>
      <t>新建取水坝</t>
    </r>
    <r>
      <rPr>
        <sz val="9"/>
        <rFont val="Times New Roman"/>
        <charset val="134"/>
      </rPr>
      <t>1</t>
    </r>
    <r>
      <rPr>
        <sz val="9"/>
        <rFont val="宋体"/>
        <charset val="134"/>
      </rPr>
      <t>座、沉淀过滤池</t>
    </r>
    <r>
      <rPr>
        <sz val="9"/>
        <rFont val="Times New Roman"/>
        <charset val="134"/>
      </rPr>
      <t>1</t>
    </r>
    <r>
      <rPr>
        <sz val="9"/>
        <rFont val="宋体"/>
        <charset val="134"/>
      </rPr>
      <t>座，铺设管道</t>
    </r>
    <r>
      <rPr>
        <sz val="9"/>
        <rFont val="Times New Roman"/>
        <charset val="134"/>
      </rPr>
      <t>6Km</t>
    </r>
    <r>
      <rPr>
        <sz val="9"/>
        <rFont val="宋体"/>
        <charset val="134"/>
      </rPr>
      <t>，安装净水设备</t>
    </r>
    <r>
      <rPr>
        <sz val="9"/>
        <rFont val="Times New Roman"/>
        <charset val="134"/>
      </rPr>
      <t>1</t>
    </r>
    <r>
      <rPr>
        <sz val="9"/>
        <rFont val="宋体"/>
        <charset val="134"/>
      </rPr>
      <t>套，</t>
    </r>
    <r>
      <rPr>
        <sz val="9"/>
        <rFont val="Times New Roman"/>
        <charset val="134"/>
      </rPr>
      <t>941.59</t>
    </r>
    <r>
      <rPr>
        <sz val="9"/>
        <rFont val="宋体"/>
        <charset val="134"/>
      </rPr>
      <t>元</t>
    </r>
    <r>
      <rPr>
        <sz val="9"/>
        <rFont val="Times New Roman"/>
        <charset val="134"/>
      </rPr>
      <t>/</t>
    </r>
    <r>
      <rPr>
        <sz val="9"/>
        <rFont val="宋体"/>
        <charset val="134"/>
      </rPr>
      <t>人。</t>
    </r>
  </si>
  <si>
    <t>铜壁关乡三合村小辛寨饮水安全巩固提升项目</t>
  </si>
  <si>
    <t>铜壁关乡三合村小辛寨村民小组</t>
  </si>
  <si>
    <t>铜壁关乡三合村新村饮水安全巩固提升项目</t>
  </si>
  <si>
    <t>铜壁关乡三合村新村村民小组</t>
  </si>
  <si>
    <t>铜壁关乡三合村小寨饮水安全巩固提升项目</t>
  </si>
  <si>
    <t>铜壁关乡三合村小寨村民小组</t>
  </si>
  <si>
    <r>
      <rPr>
        <sz val="9"/>
        <rFont val="宋体"/>
        <charset val="134"/>
      </rPr>
      <t>蓄水池</t>
    </r>
    <r>
      <rPr>
        <sz val="9"/>
        <rFont val="Times New Roman"/>
        <charset val="134"/>
      </rPr>
      <t>1</t>
    </r>
    <r>
      <rPr>
        <sz val="9"/>
        <rFont val="宋体"/>
        <charset val="134"/>
      </rPr>
      <t>座、铺设管道</t>
    </r>
    <r>
      <rPr>
        <sz val="9"/>
        <rFont val="Times New Roman"/>
        <charset val="134"/>
      </rPr>
      <t>6.6m</t>
    </r>
    <r>
      <rPr>
        <sz val="9"/>
        <rFont val="宋体"/>
        <charset val="134"/>
      </rPr>
      <t>，安装净水设备</t>
    </r>
    <r>
      <rPr>
        <sz val="9"/>
        <rFont val="Times New Roman"/>
        <charset val="134"/>
      </rPr>
      <t>1</t>
    </r>
    <r>
      <rPr>
        <sz val="9"/>
        <rFont val="宋体"/>
        <charset val="134"/>
      </rPr>
      <t>套，</t>
    </r>
    <r>
      <rPr>
        <sz val="9"/>
        <rFont val="Times New Roman"/>
        <charset val="134"/>
      </rPr>
      <t>1165.14</t>
    </r>
    <r>
      <rPr>
        <sz val="9"/>
        <rFont val="宋体"/>
        <charset val="134"/>
      </rPr>
      <t>元</t>
    </r>
    <r>
      <rPr>
        <sz val="9"/>
        <rFont val="Times New Roman"/>
        <charset val="134"/>
      </rPr>
      <t>/</t>
    </r>
    <r>
      <rPr>
        <sz val="9"/>
        <rFont val="宋体"/>
        <charset val="134"/>
      </rPr>
      <t>人。</t>
    </r>
  </si>
  <si>
    <t>铜壁关乡建边村大浪速饮水安全巩固提升项目</t>
  </si>
  <si>
    <t>铜壁关乡建边村大浪速村民小组</t>
  </si>
  <si>
    <t>铜壁关乡建边村而干亚饮水安全巩固提升项目</t>
  </si>
  <si>
    <t>铜壁关乡建边村而干亚村民小组</t>
  </si>
  <si>
    <r>
      <rPr>
        <sz val="9"/>
        <rFont val="宋体"/>
        <charset val="134"/>
      </rPr>
      <t>新建取水坝</t>
    </r>
    <r>
      <rPr>
        <sz val="9"/>
        <rFont val="Times New Roman"/>
        <charset val="134"/>
      </rPr>
      <t>1</t>
    </r>
    <r>
      <rPr>
        <sz val="9"/>
        <rFont val="宋体"/>
        <charset val="134"/>
      </rPr>
      <t>座、沉淀过滤池</t>
    </r>
    <r>
      <rPr>
        <sz val="9"/>
        <rFont val="Times New Roman"/>
        <charset val="134"/>
      </rPr>
      <t>1</t>
    </r>
    <r>
      <rPr>
        <sz val="9"/>
        <rFont val="宋体"/>
        <charset val="134"/>
      </rPr>
      <t>座，铺设管道</t>
    </r>
    <r>
      <rPr>
        <sz val="9"/>
        <rFont val="Times New Roman"/>
        <charset val="134"/>
      </rPr>
      <t>3Km</t>
    </r>
    <r>
      <rPr>
        <sz val="9"/>
        <rFont val="宋体"/>
        <charset val="134"/>
      </rPr>
      <t>，安装净水设备</t>
    </r>
    <r>
      <rPr>
        <sz val="9"/>
        <rFont val="Times New Roman"/>
        <charset val="134"/>
      </rPr>
      <t>1</t>
    </r>
    <r>
      <rPr>
        <sz val="9"/>
        <rFont val="宋体"/>
        <charset val="134"/>
      </rPr>
      <t>套，</t>
    </r>
    <r>
      <rPr>
        <sz val="9"/>
        <rFont val="Times New Roman"/>
        <charset val="134"/>
      </rPr>
      <t>987.63</t>
    </r>
    <r>
      <rPr>
        <sz val="9"/>
        <rFont val="宋体"/>
        <charset val="134"/>
      </rPr>
      <t>元</t>
    </r>
    <r>
      <rPr>
        <sz val="9"/>
        <rFont val="Times New Roman"/>
        <charset val="134"/>
      </rPr>
      <t>/</t>
    </r>
    <r>
      <rPr>
        <sz val="9"/>
        <rFont val="宋体"/>
        <charset val="134"/>
      </rPr>
      <t>人。</t>
    </r>
  </si>
  <si>
    <t>铜壁关乡建边村金竹寨饮水安全巩固提升项目</t>
  </si>
  <si>
    <t>铜壁关乡建边村金竹寨村民小组</t>
  </si>
  <si>
    <t>铜壁关乡建边村陆顶饮水安全巩固提升项目</t>
  </si>
  <si>
    <t>铜壁关乡建边村陆顶村民小组</t>
  </si>
  <si>
    <t>铜壁关乡建边村小浪速饮水安全巩固提升项目</t>
  </si>
  <si>
    <t>铜壁关乡建边村小浪速村民小组</t>
  </si>
  <si>
    <t>（四）小型农田水利设施</t>
  </si>
  <si>
    <r>
      <rPr>
        <b/>
        <sz val="9"/>
        <rFont val="Times New Roman"/>
        <charset val="134"/>
      </rPr>
      <t>1.</t>
    </r>
    <r>
      <rPr>
        <b/>
        <sz val="9"/>
        <rFont val="宋体"/>
        <charset val="134"/>
      </rPr>
      <t>高标准农田建设</t>
    </r>
  </si>
  <si>
    <r>
      <rPr>
        <b/>
        <sz val="9"/>
        <rFont val="Times New Roman"/>
        <charset val="134"/>
      </rPr>
      <t>2.</t>
    </r>
    <r>
      <rPr>
        <b/>
        <sz val="9"/>
        <rFont val="宋体"/>
        <charset val="134"/>
      </rPr>
      <t>农业灌溉设施建设</t>
    </r>
  </si>
  <si>
    <r>
      <rPr>
        <sz val="9"/>
        <rFont val="宋体"/>
        <charset val="134"/>
      </rPr>
      <t>盈江县</t>
    </r>
    <r>
      <rPr>
        <sz val="9"/>
        <rFont val="Times New Roman"/>
        <charset val="134"/>
      </rPr>
      <t>2018</t>
    </r>
    <r>
      <rPr>
        <sz val="9"/>
        <rFont val="宋体"/>
        <charset val="134"/>
      </rPr>
      <t>年度山区</t>
    </r>
    <r>
      <rPr>
        <sz val="9"/>
        <rFont val="Times New Roman"/>
        <charset val="134"/>
      </rPr>
      <t>“</t>
    </r>
    <r>
      <rPr>
        <sz val="9"/>
        <rFont val="宋体"/>
        <charset val="134"/>
      </rPr>
      <t>小水网”建设项目铜壁关嘎独、地方2个项目区</t>
    </r>
  </si>
  <si>
    <r>
      <rPr>
        <sz val="9"/>
        <rFont val="宋体"/>
        <charset val="134"/>
      </rPr>
      <t>实施嘎独项目区防渗衬砌引水渠及支渠总长</t>
    </r>
    <r>
      <rPr>
        <sz val="9"/>
        <rFont val="Times New Roman"/>
        <charset val="134"/>
      </rPr>
      <t>2.61</t>
    </r>
    <r>
      <rPr>
        <sz val="9"/>
        <rFont val="宋体"/>
        <charset val="134"/>
      </rPr>
      <t>公里；地方项目区防渗衬砌引水渠及支渠总长</t>
    </r>
    <r>
      <rPr>
        <sz val="9"/>
        <rFont val="Times New Roman"/>
        <charset val="134"/>
      </rPr>
      <t>1.25</t>
    </r>
    <r>
      <rPr>
        <sz val="9"/>
        <rFont val="宋体"/>
        <charset val="134"/>
      </rPr>
      <t>公里。</t>
    </r>
  </si>
  <si>
    <r>
      <rPr>
        <sz val="9"/>
        <rFont val="Times New Roman"/>
        <charset val="134"/>
      </rPr>
      <t>2018</t>
    </r>
    <r>
      <rPr>
        <sz val="9"/>
        <rFont val="宋体"/>
        <charset val="134"/>
      </rPr>
      <t>年</t>
    </r>
    <r>
      <rPr>
        <sz val="9"/>
        <rFont val="Times New Roman"/>
        <charset val="134"/>
      </rPr>
      <t>5</t>
    </r>
    <r>
      <rPr>
        <sz val="9"/>
        <rFont val="宋体"/>
        <charset val="134"/>
      </rPr>
      <t>月</t>
    </r>
  </si>
  <si>
    <t>铜壁关乡农田水利设施维修养护项目</t>
  </si>
  <si>
    <t>对铜壁关乡水利设施进行维护养护</t>
  </si>
  <si>
    <r>
      <rPr>
        <b/>
        <sz val="9"/>
        <rFont val="Times New Roman"/>
        <charset val="134"/>
      </rPr>
      <t>3.</t>
    </r>
    <r>
      <rPr>
        <b/>
        <sz val="9"/>
        <rFont val="宋体"/>
        <charset val="134"/>
      </rPr>
      <t>中小河流治理</t>
    </r>
  </si>
  <si>
    <r>
      <rPr>
        <b/>
        <sz val="9"/>
        <rFont val="Times New Roman"/>
        <charset val="134"/>
      </rPr>
      <t>4.</t>
    </r>
    <r>
      <rPr>
        <b/>
        <sz val="9"/>
        <rFont val="宋体"/>
        <charset val="134"/>
      </rPr>
      <t>山洪灾害防治</t>
    </r>
  </si>
  <si>
    <t>处</t>
  </si>
  <si>
    <r>
      <rPr>
        <sz val="9"/>
        <rFont val="宋体"/>
        <charset val="134"/>
      </rPr>
      <t>盈江县</t>
    </r>
    <r>
      <rPr>
        <sz val="9"/>
        <rFont val="Times New Roman"/>
        <charset val="134"/>
      </rPr>
      <t>2020</t>
    </r>
    <r>
      <rPr>
        <sz val="9"/>
        <rFont val="宋体"/>
        <charset val="134"/>
      </rPr>
      <t>年铜壁关乡山洪灾害防治项目</t>
    </r>
  </si>
  <si>
    <t>实施山洪灾害防治，提升水利防灾减灾能力。</t>
  </si>
  <si>
    <t>实施山洪灾害防治</t>
  </si>
  <si>
    <t>提升水利妨害减灾能力</t>
  </si>
  <si>
    <t>（五）村组通讯及网络建设</t>
  </si>
  <si>
    <t>（六）村庄人居环境整治</t>
  </si>
  <si>
    <r>
      <rPr>
        <b/>
        <sz val="9"/>
        <rFont val="Times New Roman"/>
        <charset val="134"/>
      </rPr>
      <t>1.</t>
    </r>
    <r>
      <rPr>
        <b/>
        <sz val="9"/>
        <rFont val="宋体"/>
        <charset val="134"/>
      </rPr>
      <t>村内道路硬化</t>
    </r>
  </si>
  <si>
    <t>铜壁关乡和平村散棚一组村内道路硬化项目</t>
  </si>
  <si>
    <t>铜壁关乡和平村散朋一组</t>
  </si>
  <si>
    <r>
      <rPr>
        <sz val="9"/>
        <rFont val="宋体"/>
        <charset val="134"/>
      </rPr>
      <t>硬化厚</t>
    </r>
    <r>
      <rPr>
        <sz val="9"/>
        <rFont val="Times New Roman"/>
        <charset val="134"/>
      </rPr>
      <t>20</t>
    </r>
    <r>
      <rPr>
        <sz val="9"/>
        <rFont val="宋体"/>
        <charset val="134"/>
      </rPr>
      <t>公分</t>
    </r>
    <r>
      <rPr>
        <sz val="9"/>
        <rFont val="Times New Roman"/>
        <charset val="134"/>
      </rPr>
      <t>C20</t>
    </r>
    <r>
      <rPr>
        <sz val="9"/>
        <rFont val="宋体"/>
        <charset val="134"/>
      </rPr>
      <t>混凝土路面</t>
    </r>
    <r>
      <rPr>
        <sz val="9"/>
        <rFont val="Times New Roman"/>
        <charset val="134"/>
      </rPr>
      <t>8870</t>
    </r>
    <r>
      <rPr>
        <sz val="9"/>
        <rFont val="宋体"/>
        <charset val="134"/>
      </rPr>
      <t>平方米，现浇</t>
    </r>
    <r>
      <rPr>
        <sz val="9"/>
        <rFont val="Times New Roman"/>
        <charset val="134"/>
      </rPr>
      <t>C20</t>
    </r>
    <r>
      <rPr>
        <sz val="9"/>
        <rFont val="宋体"/>
        <charset val="134"/>
      </rPr>
      <t>混凝土挡土墙</t>
    </r>
    <r>
      <rPr>
        <sz val="9"/>
        <rFont val="Times New Roman"/>
        <charset val="134"/>
      </rPr>
      <t>15</t>
    </r>
    <r>
      <rPr>
        <sz val="9"/>
        <rFont val="宋体"/>
        <charset val="134"/>
      </rPr>
      <t>立方米，道路一般土方开挖</t>
    </r>
    <r>
      <rPr>
        <sz val="9"/>
        <rFont val="Times New Roman"/>
        <charset val="134"/>
      </rPr>
      <t>1590</t>
    </r>
    <r>
      <rPr>
        <sz val="9"/>
        <rFont val="宋体"/>
        <charset val="134"/>
      </rPr>
      <t>立方米，铺设道路垫层</t>
    </r>
    <r>
      <rPr>
        <sz val="9"/>
        <rFont val="Times New Roman"/>
        <charset val="134"/>
      </rPr>
      <t>1770</t>
    </r>
    <r>
      <rPr>
        <sz val="9"/>
        <rFont val="宋体"/>
        <charset val="134"/>
      </rPr>
      <t>立方米，埋设</t>
    </r>
    <r>
      <rPr>
        <sz val="9"/>
        <rFont val="Times New Roman"/>
        <charset val="134"/>
      </rPr>
      <t>DN200</t>
    </r>
    <r>
      <rPr>
        <sz val="9"/>
        <rFont val="宋体"/>
        <charset val="134"/>
      </rPr>
      <t>混凝土预制涵管</t>
    </r>
    <r>
      <rPr>
        <sz val="9"/>
        <rFont val="Times New Roman"/>
        <charset val="134"/>
      </rPr>
      <t>15</t>
    </r>
    <r>
      <rPr>
        <sz val="9"/>
        <rFont val="宋体"/>
        <charset val="134"/>
      </rPr>
      <t>米。</t>
    </r>
  </si>
  <si>
    <t>财政专项扶贫资金或涉农资金</t>
  </si>
  <si>
    <t>通过项目的实施，解决了村民出行难等问题，环境卫生得到明显改善，促进村内脏、乱、差的整治，有利于村庄安全文明建设。</t>
  </si>
  <si>
    <t>铜壁关乡和平村散棚二组村内道路硬化项目</t>
  </si>
  <si>
    <t>铜壁关乡和平村散棚二组</t>
  </si>
  <si>
    <r>
      <rPr>
        <sz val="9"/>
        <rFont val="宋体"/>
        <charset val="134"/>
      </rPr>
      <t>硬化厚</t>
    </r>
    <r>
      <rPr>
        <sz val="9"/>
        <rFont val="Times New Roman"/>
        <charset val="134"/>
      </rPr>
      <t>20</t>
    </r>
    <r>
      <rPr>
        <sz val="9"/>
        <rFont val="宋体"/>
        <charset val="134"/>
      </rPr>
      <t>公分</t>
    </r>
    <r>
      <rPr>
        <sz val="9"/>
        <rFont val="Times New Roman"/>
        <charset val="134"/>
      </rPr>
      <t>C20</t>
    </r>
    <r>
      <rPr>
        <sz val="9"/>
        <rFont val="宋体"/>
        <charset val="134"/>
      </rPr>
      <t>混凝土路面</t>
    </r>
    <r>
      <rPr>
        <sz val="9"/>
        <rFont val="Times New Roman"/>
        <charset val="134"/>
      </rPr>
      <t>740</t>
    </r>
    <r>
      <rPr>
        <sz val="9"/>
        <rFont val="宋体"/>
        <charset val="134"/>
      </rPr>
      <t>平方米，铺垫道路垫层</t>
    </r>
    <r>
      <rPr>
        <sz val="9"/>
        <rFont val="Times New Roman"/>
        <charset val="134"/>
      </rPr>
      <t>150</t>
    </r>
    <r>
      <rPr>
        <sz val="9"/>
        <rFont val="宋体"/>
        <charset val="134"/>
      </rPr>
      <t>立方米。</t>
    </r>
  </si>
  <si>
    <t>铜壁关乡和平村委会麻刀上寨自然村村内道路硬化项目</t>
  </si>
  <si>
    <t>铜壁关乡和平村委会麻刀上寨</t>
  </si>
  <si>
    <r>
      <rPr>
        <sz val="9"/>
        <rFont val="宋体"/>
        <charset val="134"/>
      </rPr>
      <t>总长：</t>
    </r>
    <r>
      <rPr>
        <sz val="9"/>
        <rFont val="Times New Roman"/>
        <charset val="134"/>
      </rPr>
      <t>1313.7m</t>
    </r>
    <r>
      <rPr>
        <sz val="9"/>
        <rFont val="宋体"/>
        <charset val="134"/>
      </rPr>
      <t>，总面积：</t>
    </r>
    <r>
      <rPr>
        <sz val="9"/>
        <rFont val="Times New Roman"/>
        <charset val="134"/>
      </rPr>
      <t>3941.1</t>
    </r>
    <r>
      <rPr>
        <sz val="9"/>
        <rFont val="宋体"/>
        <charset val="134"/>
      </rPr>
      <t>㎡</t>
    </r>
  </si>
  <si>
    <t>2018.6.12</t>
  </si>
  <si>
    <t>2018.10.11</t>
  </si>
  <si>
    <t>财政</t>
  </si>
  <si>
    <t>铜壁关乡和平村散棚一组村民小组道路硬化建设项目</t>
  </si>
  <si>
    <r>
      <rPr>
        <sz val="9"/>
        <rFont val="宋体"/>
        <charset val="134"/>
      </rPr>
      <t>建设</t>
    </r>
    <r>
      <rPr>
        <sz val="9"/>
        <rFont val="Times New Roman"/>
        <charset val="134"/>
      </rPr>
      <t>0.8</t>
    </r>
    <r>
      <rPr>
        <sz val="9"/>
        <rFont val="宋体"/>
        <charset val="134"/>
      </rPr>
      <t>公里，</t>
    </r>
    <r>
      <rPr>
        <sz val="9"/>
        <rFont val="Times New Roman"/>
        <charset val="134"/>
      </rPr>
      <t>4</t>
    </r>
    <r>
      <rPr>
        <sz val="9"/>
        <rFont val="宋体"/>
        <charset val="134"/>
      </rPr>
      <t>米宽，面积</t>
    </r>
    <r>
      <rPr>
        <sz val="9"/>
        <rFont val="Times New Roman"/>
        <charset val="134"/>
      </rPr>
      <t>3200</t>
    </r>
    <r>
      <rPr>
        <sz val="9"/>
        <rFont val="宋体"/>
        <charset val="134"/>
      </rPr>
      <t>平方米，水泥路面。</t>
    </r>
  </si>
  <si>
    <t>铜壁关乡和平村散棚二组村民小组道路硬化建设项目</t>
  </si>
  <si>
    <r>
      <rPr>
        <sz val="9"/>
        <rFont val="宋体"/>
        <charset val="134"/>
      </rPr>
      <t>建设</t>
    </r>
    <r>
      <rPr>
        <sz val="9"/>
        <rFont val="Times New Roman"/>
        <charset val="134"/>
      </rPr>
      <t>1.5</t>
    </r>
    <r>
      <rPr>
        <sz val="9"/>
        <rFont val="宋体"/>
        <charset val="134"/>
      </rPr>
      <t>公里，</t>
    </r>
    <r>
      <rPr>
        <sz val="9"/>
        <rFont val="Times New Roman"/>
        <charset val="134"/>
      </rPr>
      <t>4</t>
    </r>
    <r>
      <rPr>
        <sz val="9"/>
        <rFont val="宋体"/>
        <charset val="134"/>
      </rPr>
      <t>米宽，面积</t>
    </r>
    <r>
      <rPr>
        <sz val="9"/>
        <rFont val="Times New Roman"/>
        <charset val="134"/>
      </rPr>
      <t>6000</t>
    </r>
    <r>
      <rPr>
        <sz val="9"/>
        <rFont val="宋体"/>
        <charset val="134"/>
      </rPr>
      <t>平方米，水泥路面。</t>
    </r>
  </si>
  <si>
    <t>铜壁关乡和平村芒缅村村民小组道路硬化建设项目</t>
  </si>
  <si>
    <t>铜壁关乡和平村蛮缅</t>
  </si>
  <si>
    <t>2018.6.6</t>
  </si>
  <si>
    <t>2018.8.5</t>
  </si>
  <si>
    <t>铜壁关乡和平村麻刀坝区村民小组道路硬化建设项目</t>
  </si>
  <si>
    <t>铜壁关乡和平村麻刀坝区</t>
  </si>
  <si>
    <r>
      <rPr>
        <sz val="9"/>
        <rFont val="宋体"/>
        <charset val="134"/>
      </rPr>
      <t>总长：</t>
    </r>
    <r>
      <rPr>
        <sz val="9"/>
        <rFont val="Times New Roman"/>
        <charset val="134"/>
      </rPr>
      <t>500m</t>
    </r>
    <r>
      <rPr>
        <sz val="9"/>
        <rFont val="宋体"/>
        <charset val="134"/>
      </rPr>
      <t>，总面积：</t>
    </r>
    <r>
      <rPr>
        <sz val="9"/>
        <rFont val="Times New Roman"/>
        <charset val="134"/>
      </rPr>
      <t>2000</t>
    </r>
    <r>
      <rPr>
        <sz val="9"/>
        <rFont val="宋体"/>
        <charset val="134"/>
      </rPr>
      <t>㎡</t>
    </r>
  </si>
  <si>
    <t>铜壁关乡和平村孔木丹坝区村民小组道路建设项目</t>
  </si>
  <si>
    <t>铜壁关乡孔木丹坝区</t>
  </si>
  <si>
    <r>
      <rPr>
        <sz val="9"/>
        <rFont val="宋体"/>
        <charset val="134"/>
      </rPr>
      <t>总长：</t>
    </r>
    <r>
      <rPr>
        <sz val="9"/>
        <rFont val="Times New Roman"/>
        <charset val="134"/>
      </rPr>
      <t>200m</t>
    </r>
    <r>
      <rPr>
        <sz val="9"/>
        <rFont val="宋体"/>
        <charset val="134"/>
      </rPr>
      <t>，总面积：</t>
    </r>
    <r>
      <rPr>
        <sz val="9"/>
        <rFont val="Times New Roman"/>
        <charset val="134"/>
      </rPr>
      <t>800</t>
    </r>
    <r>
      <rPr>
        <sz val="9"/>
        <rFont val="宋体"/>
        <charset val="134"/>
      </rPr>
      <t>㎡</t>
    </r>
  </si>
  <si>
    <t>铜壁关乡和平村新刀弄村民小组道路硬化建设项目</t>
  </si>
  <si>
    <t>铜壁关乡和平村新刀弄</t>
  </si>
  <si>
    <r>
      <rPr>
        <sz val="9"/>
        <rFont val="宋体"/>
        <charset val="134"/>
      </rPr>
      <t>总长</t>
    </r>
    <r>
      <rPr>
        <sz val="9"/>
        <rFont val="Times New Roman"/>
        <charset val="134"/>
      </rPr>
      <t>500m</t>
    </r>
    <r>
      <rPr>
        <sz val="9"/>
        <rFont val="宋体"/>
        <charset val="134"/>
      </rPr>
      <t>，总面积：</t>
    </r>
    <r>
      <rPr>
        <sz val="9"/>
        <rFont val="Times New Roman"/>
        <charset val="134"/>
      </rPr>
      <t>2500</t>
    </r>
    <r>
      <rPr>
        <sz val="9"/>
        <rFont val="宋体"/>
        <charset val="134"/>
      </rPr>
      <t>㎡</t>
    </r>
  </si>
  <si>
    <t>铜壁关乡和平村委会雪丽自然村村内道路硬化</t>
  </si>
  <si>
    <t>铜壁关乡和平村雪丽</t>
  </si>
  <si>
    <r>
      <rPr>
        <sz val="9"/>
        <rFont val="宋体"/>
        <charset val="134"/>
      </rPr>
      <t>分九段，总长：</t>
    </r>
    <r>
      <rPr>
        <sz val="9"/>
        <rFont val="Times New Roman"/>
        <charset val="134"/>
      </rPr>
      <t>1084m</t>
    </r>
    <r>
      <rPr>
        <sz val="9"/>
        <rFont val="宋体"/>
        <charset val="134"/>
      </rPr>
      <t>，总面积：</t>
    </r>
    <r>
      <rPr>
        <sz val="9"/>
        <rFont val="Times New Roman"/>
        <charset val="134"/>
      </rPr>
      <t>5100</t>
    </r>
    <r>
      <rPr>
        <sz val="9"/>
        <rFont val="宋体"/>
        <charset val="134"/>
      </rPr>
      <t>㎡，挡土墙：</t>
    </r>
    <r>
      <rPr>
        <sz val="9"/>
        <rFont val="Times New Roman"/>
        <charset val="134"/>
      </rPr>
      <t>1000m³</t>
    </r>
    <r>
      <rPr>
        <sz val="9"/>
        <rFont val="宋体"/>
        <charset val="134"/>
      </rPr>
      <t>，单边排水沟：</t>
    </r>
    <r>
      <rPr>
        <sz val="9"/>
        <rFont val="Times New Roman"/>
        <charset val="134"/>
      </rPr>
      <t>285m</t>
    </r>
    <r>
      <rPr>
        <sz val="9"/>
        <rFont val="宋体"/>
        <charset val="134"/>
      </rPr>
      <t>，双边排水沟：</t>
    </r>
    <r>
      <rPr>
        <sz val="9"/>
        <rFont val="Times New Roman"/>
        <charset val="134"/>
      </rPr>
      <t>453m</t>
    </r>
    <r>
      <rPr>
        <sz val="9"/>
        <rFont val="宋体"/>
        <charset val="134"/>
      </rPr>
      <t>，建设小桥：</t>
    </r>
    <r>
      <rPr>
        <sz val="9"/>
        <rFont val="Times New Roman"/>
        <charset val="134"/>
      </rPr>
      <t>5</t>
    </r>
    <r>
      <rPr>
        <sz val="9"/>
        <rFont val="宋体"/>
        <charset val="134"/>
      </rPr>
      <t>万元整</t>
    </r>
  </si>
  <si>
    <t>铜壁关乡和平村委会孔木丹上寨自然村村内道路硬化</t>
  </si>
  <si>
    <t>铜壁关乡和平村孔木丹上寨</t>
  </si>
  <si>
    <r>
      <rPr>
        <sz val="9"/>
        <rFont val="宋体"/>
        <charset val="134"/>
      </rPr>
      <t>分</t>
    </r>
    <r>
      <rPr>
        <sz val="9"/>
        <rFont val="Times New Roman"/>
        <charset val="134"/>
      </rPr>
      <t>29</t>
    </r>
    <r>
      <rPr>
        <sz val="9"/>
        <rFont val="宋体"/>
        <charset val="134"/>
      </rPr>
      <t>段，总长：</t>
    </r>
    <r>
      <rPr>
        <sz val="9"/>
        <rFont val="Times New Roman"/>
        <charset val="134"/>
      </rPr>
      <t>1828.3m</t>
    </r>
    <r>
      <rPr>
        <sz val="9"/>
        <rFont val="宋体"/>
        <charset val="134"/>
      </rPr>
      <t>，总面积：</t>
    </r>
    <r>
      <rPr>
        <sz val="9"/>
        <rFont val="Times New Roman"/>
        <charset val="134"/>
      </rPr>
      <t>5485</t>
    </r>
    <r>
      <rPr>
        <sz val="9"/>
        <rFont val="宋体"/>
        <charset val="134"/>
      </rPr>
      <t>㎡</t>
    </r>
  </si>
  <si>
    <t>铜壁关乡三合村委会小辛寨自然村村内道路</t>
  </si>
  <si>
    <t>铜壁关乡三合村小辛寨</t>
  </si>
  <si>
    <r>
      <rPr>
        <sz val="9"/>
        <rFont val="宋体"/>
        <charset val="134"/>
      </rPr>
      <t>分十段，总长</t>
    </r>
    <r>
      <rPr>
        <sz val="9"/>
        <rFont val="Times New Roman"/>
        <charset val="134"/>
      </rPr>
      <t>;1025m</t>
    </r>
    <r>
      <rPr>
        <sz val="9"/>
        <rFont val="宋体"/>
        <charset val="134"/>
      </rPr>
      <t>，总面积：</t>
    </r>
    <r>
      <rPr>
        <sz val="9"/>
        <rFont val="Times New Roman"/>
        <charset val="134"/>
      </rPr>
      <t>3075</t>
    </r>
    <r>
      <rPr>
        <sz val="9"/>
        <rFont val="宋体"/>
        <charset val="134"/>
      </rPr>
      <t>㎡</t>
    </r>
  </si>
  <si>
    <t>铜壁关乡三合村委会茶山寨自然村村内道路</t>
  </si>
  <si>
    <t>铜壁关乡三合村茶山</t>
  </si>
  <si>
    <r>
      <rPr>
        <sz val="9"/>
        <rFont val="宋体"/>
        <charset val="134"/>
      </rPr>
      <t>分</t>
    </r>
    <r>
      <rPr>
        <sz val="9"/>
        <rFont val="Times New Roman"/>
        <charset val="134"/>
      </rPr>
      <t>8</t>
    </r>
    <r>
      <rPr>
        <sz val="9"/>
        <rFont val="宋体"/>
        <charset val="134"/>
      </rPr>
      <t>段，总长：</t>
    </r>
    <r>
      <rPr>
        <sz val="9"/>
        <rFont val="Times New Roman"/>
        <charset val="134"/>
      </rPr>
      <t>250m</t>
    </r>
    <r>
      <rPr>
        <sz val="9"/>
        <rFont val="宋体"/>
        <charset val="134"/>
      </rPr>
      <t>，总面积：</t>
    </r>
    <r>
      <rPr>
        <sz val="9"/>
        <rFont val="Times New Roman"/>
        <charset val="134"/>
      </rPr>
      <t>875</t>
    </r>
    <r>
      <rPr>
        <sz val="9"/>
        <rFont val="宋体"/>
        <charset val="134"/>
      </rPr>
      <t>㎡</t>
    </r>
  </si>
  <si>
    <t>铜壁关乡三合村大寨自然村村民小组道路硬化建设项目</t>
  </si>
  <si>
    <t>铜壁关乡三合村大寨</t>
  </si>
  <si>
    <r>
      <rPr>
        <sz val="9"/>
        <rFont val="宋体"/>
        <charset val="134"/>
      </rPr>
      <t>分</t>
    </r>
    <r>
      <rPr>
        <sz val="9"/>
        <rFont val="Times New Roman"/>
        <charset val="134"/>
      </rPr>
      <t>46</t>
    </r>
    <r>
      <rPr>
        <sz val="9"/>
        <rFont val="宋体"/>
        <charset val="134"/>
      </rPr>
      <t>段：总长：</t>
    </r>
    <r>
      <rPr>
        <sz val="9"/>
        <rFont val="Times New Roman"/>
        <charset val="134"/>
      </rPr>
      <t>3131m</t>
    </r>
    <r>
      <rPr>
        <sz val="9"/>
        <rFont val="宋体"/>
        <charset val="134"/>
      </rPr>
      <t>，总面积：</t>
    </r>
    <r>
      <rPr>
        <sz val="9"/>
        <rFont val="Times New Roman"/>
        <charset val="134"/>
      </rPr>
      <t>10958.5</t>
    </r>
    <r>
      <rPr>
        <sz val="9"/>
        <rFont val="宋体"/>
        <charset val="134"/>
      </rPr>
      <t>㎡，涵管（</t>
    </r>
    <r>
      <rPr>
        <sz val="9"/>
        <rFont val="Times New Roman"/>
        <charset val="134"/>
      </rPr>
      <t>d=400mm</t>
    </r>
    <r>
      <rPr>
        <sz val="9"/>
        <rFont val="宋体"/>
        <charset val="134"/>
      </rPr>
      <t>）：</t>
    </r>
    <r>
      <rPr>
        <sz val="9"/>
        <rFont val="Times New Roman"/>
        <charset val="134"/>
      </rPr>
      <t>45m</t>
    </r>
  </si>
  <si>
    <r>
      <rPr>
        <sz val="9"/>
        <rFont val="Times New Roman"/>
        <charset val="134"/>
      </rPr>
      <t xml:space="preserve"> </t>
    </r>
    <r>
      <rPr>
        <sz val="9"/>
        <rFont val="宋体"/>
        <charset val="134"/>
      </rPr>
      <t>铜壁关乡三合村新村村民小组道路硬化建设项目</t>
    </r>
  </si>
  <si>
    <t>铜壁关乡三合村新村</t>
  </si>
  <si>
    <r>
      <rPr>
        <sz val="9"/>
        <rFont val="宋体"/>
        <charset val="134"/>
      </rPr>
      <t>分十二段：总长</t>
    </r>
    <r>
      <rPr>
        <sz val="9"/>
        <rFont val="Times New Roman"/>
        <charset val="134"/>
      </rPr>
      <t>737m</t>
    </r>
    <r>
      <rPr>
        <sz val="9"/>
        <rFont val="宋体"/>
        <charset val="134"/>
      </rPr>
      <t>，总面积</t>
    </r>
    <r>
      <rPr>
        <sz val="9"/>
        <rFont val="Times New Roman"/>
        <charset val="134"/>
      </rPr>
      <t>2579.5</t>
    </r>
    <r>
      <rPr>
        <sz val="9"/>
        <rFont val="宋体"/>
        <charset val="134"/>
      </rPr>
      <t>㎡</t>
    </r>
  </si>
  <si>
    <r>
      <rPr>
        <sz val="9"/>
        <rFont val="Times New Roman"/>
        <charset val="134"/>
      </rPr>
      <t xml:space="preserve"> </t>
    </r>
    <r>
      <rPr>
        <sz val="9"/>
        <rFont val="宋体"/>
        <charset val="134"/>
      </rPr>
      <t>铜壁关乡三合村小寨自然村村民小组道路硬化建设项目</t>
    </r>
  </si>
  <si>
    <t>铜壁关乡三合村小寨</t>
  </si>
  <si>
    <r>
      <rPr>
        <sz val="9"/>
        <rFont val="宋体"/>
        <charset val="134"/>
      </rPr>
      <t>分</t>
    </r>
    <r>
      <rPr>
        <sz val="9"/>
        <rFont val="Times New Roman"/>
        <charset val="134"/>
      </rPr>
      <t>52</t>
    </r>
    <r>
      <rPr>
        <sz val="9"/>
        <rFont val="宋体"/>
        <charset val="134"/>
      </rPr>
      <t>段：总长：</t>
    </r>
    <r>
      <rPr>
        <sz val="9"/>
        <rFont val="Times New Roman"/>
        <charset val="134"/>
      </rPr>
      <t>3698.1m</t>
    </r>
    <r>
      <rPr>
        <sz val="9"/>
        <rFont val="宋体"/>
        <charset val="134"/>
      </rPr>
      <t>，总面积：</t>
    </r>
    <r>
      <rPr>
        <sz val="9"/>
        <rFont val="Times New Roman"/>
        <charset val="134"/>
      </rPr>
      <t>11094.3</t>
    </r>
    <r>
      <rPr>
        <sz val="9"/>
        <rFont val="宋体"/>
        <charset val="134"/>
      </rPr>
      <t>㎡，涵管（</t>
    </r>
    <r>
      <rPr>
        <sz val="9"/>
        <rFont val="Times New Roman"/>
        <charset val="134"/>
      </rPr>
      <t>d=400mm</t>
    </r>
    <r>
      <rPr>
        <sz val="9"/>
        <rFont val="宋体"/>
        <charset val="134"/>
      </rPr>
      <t>）：</t>
    </r>
    <r>
      <rPr>
        <sz val="9"/>
        <rFont val="Times New Roman"/>
        <charset val="134"/>
      </rPr>
      <t>25m</t>
    </r>
  </si>
  <si>
    <r>
      <rPr>
        <sz val="9"/>
        <rFont val="Times New Roman"/>
        <charset val="134"/>
      </rPr>
      <t xml:space="preserve"> </t>
    </r>
    <r>
      <rPr>
        <sz val="9"/>
        <rFont val="宋体"/>
        <charset val="134"/>
      </rPr>
      <t>铜壁关乡三合村塘梨坝自然村村民小组道路硬化建设项目</t>
    </r>
  </si>
  <si>
    <t>铜壁关乡三合村塘梨坝</t>
  </si>
  <si>
    <r>
      <rPr>
        <sz val="9"/>
        <rFont val="宋体"/>
        <charset val="134"/>
      </rPr>
      <t>分</t>
    </r>
    <r>
      <rPr>
        <sz val="9"/>
        <rFont val="Times New Roman"/>
        <charset val="134"/>
      </rPr>
      <t>14</t>
    </r>
    <r>
      <rPr>
        <sz val="9"/>
        <rFont val="宋体"/>
        <charset val="134"/>
      </rPr>
      <t>段：总长：</t>
    </r>
    <r>
      <rPr>
        <sz val="9"/>
        <rFont val="Times New Roman"/>
        <charset val="134"/>
      </rPr>
      <t>472m</t>
    </r>
    <r>
      <rPr>
        <sz val="9"/>
        <rFont val="宋体"/>
        <charset val="134"/>
      </rPr>
      <t>，总面积：</t>
    </r>
    <r>
      <rPr>
        <sz val="9"/>
        <rFont val="Times New Roman"/>
        <charset val="134"/>
      </rPr>
      <t>1416</t>
    </r>
    <r>
      <rPr>
        <sz val="9"/>
        <rFont val="宋体"/>
        <charset val="134"/>
      </rPr>
      <t>㎡</t>
    </r>
  </si>
  <si>
    <r>
      <rPr>
        <sz val="9"/>
        <rFont val="Times New Roman"/>
        <charset val="134"/>
      </rPr>
      <t xml:space="preserve"> </t>
    </r>
    <r>
      <rPr>
        <sz val="9"/>
        <rFont val="宋体"/>
        <charset val="134"/>
      </rPr>
      <t>铜壁关乡三合村松克自然村村民小组道路硬化建设项目</t>
    </r>
  </si>
  <si>
    <t>铜壁关乡三合村松克</t>
  </si>
  <si>
    <r>
      <rPr>
        <sz val="9"/>
        <rFont val="宋体"/>
        <charset val="134"/>
      </rPr>
      <t>分十五段：总长：</t>
    </r>
    <r>
      <rPr>
        <sz val="9"/>
        <rFont val="Times New Roman"/>
        <charset val="134"/>
      </rPr>
      <t>447m</t>
    </r>
    <r>
      <rPr>
        <sz val="9"/>
        <rFont val="宋体"/>
        <charset val="134"/>
      </rPr>
      <t>，总面积：</t>
    </r>
    <r>
      <rPr>
        <sz val="9"/>
        <rFont val="Times New Roman"/>
        <charset val="134"/>
      </rPr>
      <t>1430.4</t>
    </r>
    <r>
      <rPr>
        <sz val="9"/>
        <rFont val="宋体"/>
        <charset val="134"/>
      </rPr>
      <t>㎡，涵管（</t>
    </r>
    <r>
      <rPr>
        <sz val="9"/>
        <rFont val="Times New Roman"/>
        <charset val="134"/>
      </rPr>
      <t>d=400mm</t>
    </r>
    <r>
      <rPr>
        <sz val="9"/>
        <rFont val="宋体"/>
        <charset val="134"/>
      </rPr>
      <t>）：</t>
    </r>
    <r>
      <rPr>
        <sz val="9"/>
        <rFont val="Times New Roman"/>
        <charset val="134"/>
      </rPr>
      <t>50m</t>
    </r>
  </si>
  <si>
    <r>
      <rPr>
        <sz val="9"/>
        <rFont val="Times New Roman"/>
        <charset val="134"/>
      </rPr>
      <t xml:space="preserve"> </t>
    </r>
    <r>
      <rPr>
        <sz val="9"/>
        <rFont val="宋体"/>
        <charset val="134"/>
      </rPr>
      <t>铜壁关乡三合村诗别自然村村民小组道路硬化建设项目</t>
    </r>
  </si>
  <si>
    <t>铜壁关乡三合村诗别</t>
  </si>
  <si>
    <r>
      <rPr>
        <sz val="9"/>
        <rFont val="宋体"/>
        <charset val="134"/>
      </rPr>
      <t>分</t>
    </r>
    <r>
      <rPr>
        <sz val="9"/>
        <rFont val="Times New Roman"/>
        <charset val="134"/>
      </rPr>
      <t>30</t>
    </r>
    <r>
      <rPr>
        <sz val="9"/>
        <rFont val="宋体"/>
        <charset val="134"/>
      </rPr>
      <t>段，总长：</t>
    </r>
    <r>
      <rPr>
        <sz val="9"/>
        <rFont val="Times New Roman"/>
        <charset val="134"/>
      </rPr>
      <t>2500m</t>
    </r>
    <r>
      <rPr>
        <sz val="9"/>
        <rFont val="宋体"/>
        <charset val="134"/>
      </rPr>
      <t>，总面积：</t>
    </r>
    <r>
      <rPr>
        <sz val="9"/>
        <rFont val="Times New Roman"/>
        <charset val="134"/>
      </rPr>
      <t>7500</t>
    </r>
    <r>
      <rPr>
        <sz val="9"/>
        <rFont val="宋体"/>
        <charset val="134"/>
      </rPr>
      <t>㎡</t>
    </r>
  </si>
  <si>
    <r>
      <rPr>
        <sz val="9"/>
        <rFont val="Times New Roman"/>
        <charset val="134"/>
      </rPr>
      <t xml:space="preserve"> </t>
    </r>
    <r>
      <rPr>
        <sz val="9"/>
        <rFont val="宋体"/>
        <charset val="134"/>
      </rPr>
      <t>铜壁关乡三合村嘎独一组自然村民小组道路硬化建设项目</t>
    </r>
  </si>
  <si>
    <t>铜壁关乡三合村嘎独一组</t>
  </si>
  <si>
    <r>
      <rPr>
        <sz val="9"/>
        <rFont val="宋体"/>
        <charset val="134"/>
      </rPr>
      <t>分三段，总长：</t>
    </r>
    <r>
      <rPr>
        <sz val="9"/>
        <rFont val="Times New Roman"/>
        <charset val="134"/>
      </rPr>
      <t>258m</t>
    </r>
    <r>
      <rPr>
        <sz val="9"/>
        <rFont val="宋体"/>
        <charset val="134"/>
      </rPr>
      <t>，总面积：</t>
    </r>
    <r>
      <rPr>
        <sz val="9"/>
        <rFont val="Times New Roman"/>
        <charset val="134"/>
      </rPr>
      <t>1032</t>
    </r>
    <r>
      <rPr>
        <sz val="9"/>
        <rFont val="宋体"/>
        <charset val="134"/>
      </rPr>
      <t>㎡</t>
    </r>
  </si>
  <si>
    <r>
      <rPr>
        <sz val="9"/>
        <rFont val="Times New Roman"/>
        <charset val="134"/>
      </rPr>
      <t xml:space="preserve"> </t>
    </r>
    <r>
      <rPr>
        <sz val="9"/>
        <rFont val="宋体"/>
        <charset val="134"/>
      </rPr>
      <t>铜壁关乡三合村嘎独二组自然村村内道路硬化建设项目</t>
    </r>
  </si>
  <si>
    <t>铜壁关乡三合村嘎独二组</t>
  </si>
  <si>
    <r>
      <rPr>
        <sz val="9"/>
        <rFont val="宋体"/>
        <charset val="134"/>
      </rPr>
      <t>分</t>
    </r>
    <r>
      <rPr>
        <sz val="9"/>
        <rFont val="Times New Roman"/>
        <charset val="134"/>
      </rPr>
      <t>6</t>
    </r>
    <r>
      <rPr>
        <sz val="9"/>
        <rFont val="宋体"/>
        <charset val="134"/>
      </rPr>
      <t>段，总长：</t>
    </r>
    <r>
      <rPr>
        <sz val="9"/>
        <rFont val="Times New Roman"/>
        <charset val="134"/>
      </rPr>
      <t>555m</t>
    </r>
    <r>
      <rPr>
        <sz val="9"/>
        <rFont val="宋体"/>
        <charset val="134"/>
      </rPr>
      <t>，总面积：</t>
    </r>
    <r>
      <rPr>
        <sz val="9"/>
        <rFont val="Times New Roman"/>
        <charset val="134"/>
      </rPr>
      <t>2220</t>
    </r>
    <r>
      <rPr>
        <sz val="9"/>
        <rFont val="宋体"/>
        <charset val="134"/>
      </rPr>
      <t>㎡</t>
    </r>
  </si>
  <si>
    <t>铜壁关乡三合村磨石自然村村内道路硬化</t>
  </si>
  <si>
    <t>铜壁关乡三合村磨石</t>
  </si>
  <si>
    <r>
      <rPr>
        <sz val="9"/>
        <rFont val="宋体"/>
        <charset val="134"/>
      </rPr>
      <t>分</t>
    </r>
    <r>
      <rPr>
        <sz val="9"/>
        <rFont val="Times New Roman"/>
        <charset val="134"/>
      </rPr>
      <t>42</t>
    </r>
    <r>
      <rPr>
        <sz val="9"/>
        <rFont val="宋体"/>
        <charset val="134"/>
      </rPr>
      <t>段，总长：</t>
    </r>
    <r>
      <rPr>
        <sz val="9"/>
        <rFont val="Times New Roman"/>
        <charset val="134"/>
      </rPr>
      <t>3500m</t>
    </r>
    <r>
      <rPr>
        <sz val="9"/>
        <rFont val="宋体"/>
        <charset val="134"/>
      </rPr>
      <t>，总面积：</t>
    </r>
    <r>
      <rPr>
        <sz val="9"/>
        <rFont val="Times New Roman"/>
        <charset val="134"/>
      </rPr>
      <t>10500</t>
    </r>
    <r>
      <rPr>
        <sz val="9"/>
        <rFont val="宋体"/>
        <charset val="134"/>
      </rPr>
      <t>㎡</t>
    </r>
  </si>
  <si>
    <t>铜壁关乡建边村小浪速村村民小组道路硬化建设项目</t>
  </si>
  <si>
    <t>铜壁关乡建边村小浪速</t>
  </si>
  <si>
    <r>
      <rPr>
        <sz val="9"/>
        <rFont val="宋体"/>
        <charset val="134"/>
      </rPr>
      <t>分一段，总长：</t>
    </r>
    <r>
      <rPr>
        <sz val="9"/>
        <rFont val="Times New Roman"/>
        <charset val="134"/>
      </rPr>
      <t>156m</t>
    </r>
    <r>
      <rPr>
        <sz val="9"/>
        <rFont val="宋体"/>
        <charset val="134"/>
      </rPr>
      <t>，总面积：</t>
    </r>
    <r>
      <rPr>
        <sz val="9"/>
        <rFont val="Times New Roman"/>
        <charset val="134"/>
      </rPr>
      <t>624</t>
    </r>
    <r>
      <rPr>
        <sz val="9"/>
        <rFont val="宋体"/>
        <charset val="134"/>
      </rPr>
      <t>㎡</t>
    </r>
  </si>
  <si>
    <t>铜壁关乡建边村金竹一组村民小组道路硬化建设项目</t>
  </si>
  <si>
    <t>铜壁关乡建边村金竹一组</t>
  </si>
  <si>
    <r>
      <rPr>
        <sz val="9"/>
        <rFont val="宋体"/>
        <charset val="134"/>
      </rPr>
      <t>分六段，总长：</t>
    </r>
    <r>
      <rPr>
        <sz val="9"/>
        <rFont val="Times New Roman"/>
        <charset val="134"/>
      </rPr>
      <t>177m</t>
    </r>
    <r>
      <rPr>
        <sz val="9"/>
        <rFont val="宋体"/>
        <charset val="134"/>
      </rPr>
      <t>，总面积：</t>
    </r>
    <r>
      <rPr>
        <sz val="9"/>
        <rFont val="Times New Roman"/>
        <charset val="134"/>
      </rPr>
      <t>619.5</t>
    </r>
    <r>
      <rPr>
        <sz val="9"/>
        <rFont val="宋体"/>
        <charset val="134"/>
      </rPr>
      <t>㎡。</t>
    </r>
  </si>
  <si>
    <t>铜壁关乡建边村金竹二组村民小组道路硬化建设项目</t>
  </si>
  <si>
    <t>铜壁关乡建边村金竹二组</t>
  </si>
  <si>
    <r>
      <rPr>
        <sz val="9"/>
        <rFont val="宋体"/>
        <charset val="134"/>
      </rPr>
      <t>分九段，总长：</t>
    </r>
    <r>
      <rPr>
        <sz val="9"/>
        <rFont val="Times New Roman"/>
        <charset val="134"/>
      </rPr>
      <t>385m</t>
    </r>
    <r>
      <rPr>
        <sz val="9"/>
        <rFont val="宋体"/>
        <charset val="134"/>
      </rPr>
      <t>，总面积：</t>
    </r>
    <r>
      <rPr>
        <sz val="9"/>
        <rFont val="Times New Roman"/>
        <charset val="134"/>
      </rPr>
      <t>1347.5</t>
    </r>
    <r>
      <rPr>
        <sz val="9"/>
        <rFont val="宋体"/>
        <charset val="134"/>
      </rPr>
      <t>㎡</t>
    </r>
  </si>
  <si>
    <t>铜壁关乡建边村而干亚村民小组道路硬化建设项目</t>
  </si>
  <si>
    <t>铜壁关乡建边村而干亚</t>
  </si>
  <si>
    <r>
      <rPr>
        <sz val="9"/>
        <rFont val="宋体"/>
        <charset val="134"/>
      </rPr>
      <t>分十一段，总长</t>
    </r>
    <r>
      <rPr>
        <sz val="9"/>
        <rFont val="Times New Roman"/>
        <charset val="134"/>
      </rPr>
      <t>838m</t>
    </r>
    <r>
      <rPr>
        <sz val="9"/>
        <rFont val="宋体"/>
        <charset val="134"/>
      </rPr>
      <t>，总面积：</t>
    </r>
    <r>
      <rPr>
        <sz val="9"/>
        <rFont val="Times New Roman"/>
        <charset val="134"/>
      </rPr>
      <t>3249</t>
    </r>
    <r>
      <rPr>
        <sz val="9"/>
        <rFont val="宋体"/>
        <charset val="134"/>
      </rPr>
      <t>㎡，单边排水沟：</t>
    </r>
    <r>
      <rPr>
        <sz val="9"/>
        <rFont val="Times New Roman"/>
        <charset val="134"/>
      </rPr>
      <t>100</t>
    </r>
    <r>
      <rPr>
        <sz val="9"/>
        <rFont val="宋体"/>
        <charset val="134"/>
      </rPr>
      <t>㎡。</t>
    </r>
  </si>
  <si>
    <t>铜壁关乡建边村大浪速村民小组道路硬化建设项目</t>
  </si>
  <si>
    <r>
      <rPr>
        <sz val="9"/>
        <rFont val="宋体"/>
        <charset val="134"/>
      </rPr>
      <t>分十五段，总长：</t>
    </r>
    <r>
      <rPr>
        <sz val="9"/>
        <rFont val="Times New Roman"/>
        <charset val="134"/>
      </rPr>
      <t>1963m</t>
    </r>
    <r>
      <rPr>
        <sz val="9"/>
        <rFont val="宋体"/>
        <charset val="134"/>
      </rPr>
      <t>，总面积</t>
    </r>
    <r>
      <rPr>
        <sz val="9"/>
        <rFont val="Times New Roman"/>
        <charset val="134"/>
      </rPr>
      <t>8585.5</t>
    </r>
    <r>
      <rPr>
        <sz val="9"/>
        <rFont val="宋体"/>
        <charset val="134"/>
      </rPr>
      <t>㎡，挡土墙：</t>
    </r>
    <r>
      <rPr>
        <sz val="9"/>
        <rFont val="Times New Roman"/>
        <charset val="134"/>
      </rPr>
      <t>182m³</t>
    </r>
    <r>
      <rPr>
        <sz val="9"/>
        <rFont val="宋体"/>
        <charset val="134"/>
      </rPr>
      <t>，单边排水沟：</t>
    </r>
  </si>
  <si>
    <t>铜壁关乡建边村小浪速村民小组道路硬化延长线项目</t>
  </si>
  <si>
    <r>
      <rPr>
        <sz val="9"/>
        <rFont val="宋体"/>
        <charset val="134"/>
      </rPr>
      <t>水泥混凝土路面长</t>
    </r>
    <r>
      <rPr>
        <sz val="9"/>
        <rFont val="Times New Roman"/>
        <charset val="134"/>
      </rPr>
      <t>2.5</t>
    </r>
    <r>
      <rPr>
        <sz val="9"/>
        <rFont val="宋体"/>
        <charset val="134"/>
      </rPr>
      <t>公里，宽</t>
    </r>
    <r>
      <rPr>
        <sz val="9"/>
        <rFont val="Times New Roman"/>
        <charset val="134"/>
      </rPr>
      <t>3-5</t>
    </r>
    <r>
      <rPr>
        <sz val="9"/>
        <rFont val="宋体"/>
        <charset val="134"/>
      </rPr>
      <t>米，面积</t>
    </r>
    <r>
      <rPr>
        <sz val="9"/>
        <rFont val="Times New Roman"/>
        <charset val="134"/>
      </rPr>
      <t>10366</t>
    </r>
    <r>
      <rPr>
        <sz val="9"/>
        <rFont val="宋体"/>
        <charset val="134"/>
      </rPr>
      <t>平方米</t>
    </r>
    <r>
      <rPr>
        <sz val="9"/>
        <rFont val="Times New Roman"/>
        <charset val="134"/>
      </rPr>
      <t>,</t>
    </r>
    <r>
      <rPr>
        <sz val="9"/>
        <rFont val="宋体"/>
        <charset val="134"/>
      </rPr>
      <t>砂夹石垫层</t>
    </r>
    <r>
      <rPr>
        <sz val="9"/>
        <rFont val="Times New Roman"/>
        <charset val="134"/>
      </rPr>
      <t>10366</t>
    </r>
    <r>
      <rPr>
        <sz val="9"/>
        <rFont val="宋体"/>
        <charset val="134"/>
      </rPr>
      <t>平方米，排水沟</t>
    </r>
    <r>
      <rPr>
        <sz val="9"/>
        <rFont val="Times New Roman"/>
        <charset val="134"/>
      </rPr>
      <t>697.5</t>
    </r>
    <r>
      <rPr>
        <sz val="9"/>
        <rFont val="宋体"/>
        <charset val="134"/>
      </rPr>
      <t>米混凝土涵管</t>
    </r>
    <r>
      <rPr>
        <sz val="9"/>
        <rFont val="Times New Roman"/>
        <charset val="134"/>
      </rPr>
      <t>8</t>
    </r>
    <r>
      <rPr>
        <sz val="9"/>
        <rFont val="宋体"/>
        <charset val="134"/>
      </rPr>
      <t>米，土方开挖</t>
    </r>
    <r>
      <rPr>
        <sz val="9"/>
        <rFont val="Times New Roman"/>
        <charset val="134"/>
      </rPr>
      <t>6190</t>
    </r>
    <r>
      <rPr>
        <sz val="9"/>
        <rFont val="宋体"/>
        <charset val="134"/>
      </rPr>
      <t>立方米，砂夹石换填</t>
    </r>
    <r>
      <rPr>
        <sz val="9"/>
        <rFont val="Times New Roman"/>
        <charset val="134"/>
      </rPr>
      <t>1487</t>
    </r>
    <r>
      <rPr>
        <sz val="9"/>
        <rFont val="宋体"/>
        <charset val="134"/>
      </rPr>
      <t>立方米等</t>
    </r>
  </si>
  <si>
    <t>改善贫困户生产生活条件，为脱贫致富奠定基础。</t>
  </si>
  <si>
    <t>铜壁关乡和平村新刀弄自然村村内道路硬化延长线项目</t>
  </si>
  <si>
    <r>
      <rPr>
        <sz val="9"/>
        <rFont val="宋体"/>
        <charset val="134"/>
      </rPr>
      <t>建设</t>
    </r>
    <r>
      <rPr>
        <sz val="9"/>
        <rFont val="Times New Roman"/>
        <charset val="134"/>
      </rPr>
      <t>8.9</t>
    </r>
    <r>
      <rPr>
        <sz val="9"/>
        <rFont val="宋体"/>
        <charset val="134"/>
      </rPr>
      <t>公里，</t>
    </r>
    <r>
      <rPr>
        <sz val="9"/>
        <rFont val="Times New Roman"/>
        <charset val="134"/>
      </rPr>
      <t>4.5</t>
    </r>
    <r>
      <rPr>
        <sz val="9"/>
        <rFont val="宋体"/>
        <charset val="134"/>
      </rPr>
      <t>米宽，面积</t>
    </r>
    <r>
      <rPr>
        <sz val="9"/>
        <rFont val="Times New Roman"/>
        <charset val="134"/>
      </rPr>
      <t>42300</t>
    </r>
    <r>
      <rPr>
        <sz val="9"/>
        <rFont val="宋体"/>
        <charset val="134"/>
      </rPr>
      <t>平方米，水泥路面。</t>
    </r>
  </si>
  <si>
    <t>铜壁关乡南岭村白石头小组村内道路建设项目</t>
  </si>
  <si>
    <t>铜壁关乡南岭村白石头</t>
  </si>
  <si>
    <r>
      <rPr>
        <sz val="9"/>
        <rFont val="宋体"/>
        <charset val="134"/>
      </rPr>
      <t>建设道路</t>
    </r>
    <r>
      <rPr>
        <sz val="9"/>
        <rFont val="Times New Roman"/>
        <charset val="134"/>
      </rPr>
      <t>3</t>
    </r>
    <r>
      <rPr>
        <sz val="9"/>
        <rFont val="宋体"/>
        <charset val="134"/>
      </rPr>
      <t>公里，路基宽</t>
    </r>
    <r>
      <rPr>
        <sz val="9"/>
        <rFont val="Times New Roman"/>
        <charset val="134"/>
      </rPr>
      <t>5</t>
    </r>
    <r>
      <rPr>
        <sz val="9"/>
        <rFont val="宋体"/>
        <charset val="134"/>
      </rPr>
      <t>米，路面宽</t>
    </r>
    <r>
      <rPr>
        <sz val="9"/>
        <rFont val="Times New Roman"/>
        <charset val="134"/>
      </rPr>
      <t>4</t>
    </r>
    <r>
      <rPr>
        <sz val="9"/>
        <rFont val="宋体"/>
        <charset val="134"/>
      </rPr>
      <t>米</t>
    </r>
  </si>
  <si>
    <r>
      <rPr>
        <b/>
        <sz val="9"/>
        <rFont val="Times New Roman"/>
        <charset val="134"/>
      </rPr>
      <t>2.</t>
    </r>
    <r>
      <rPr>
        <b/>
        <sz val="9"/>
        <rFont val="宋体"/>
        <charset val="134"/>
      </rPr>
      <t>垃圾处理</t>
    </r>
  </si>
  <si>
    <r>
      <rPr>
        <b/>
        <sz val="9"/>
        <rFont val="Times New Roman"/>
        <charset val="134"/>
      </rPr>
      <t>3.</t>
    </r>
    <r>
      <rPr>
        <b/>
        <sz val="9"/>
        <rFont val="宋体"/>
        <charset val="134"/>
      </rPr>
      <t>雨污设施</t>
    </r>
  </si>
  <si>
    <r>
      <rPr>
        <b/>
        <sz val="9"/>
        <rFont val="Times New Roman"/>
        <charset val="134"/>
      </rPr>
      <t>4.</t>
    </r>
    <r>
      <rPr>
        <b/>
        <sz val="9"/>
        <rFont val="宋体"/>
        <charset val="134"/>
      </rPr>
      <t>公厕建设</t>
    </r>
  </si>
  <si>
    <r>
      <rPr>
        <b/>
        <sz val="9"/>
        <rFont val="Times New Roman"/>
        <charset val="134"/>
      </rPr>
      <t>5.</t>
    </r>
    <r>
      <rPr>
        <b/>
        <sz val="9"/>
        <rFont val="宋体"/>
        <charset val="134"/>
      </rPr>
      <t>太阳能路灯</t>
    </r>
  </si>
  <si>
    <t>盏</t>
  </si>
  <si>
    <r>
      <rPr>
        <b/>
        <sz val="9"/>
        <rFont val="Times New Roman"/>
        <charset val="134"/>
      </rPr>
      <t>6.</t>
    </r>
    <r>
      <rPr>
        <b/>
        <sz val="9"/>
        <rFont val="宋体"/>
        <charset val="134"/>
      </rPr>
      <t>贫困户改厕改圈改院</t>
    </r>
  </si>
  <si>
    <t>（七）广播电视村村通</t>
  </si>
  <si>
    <t>（八）党群科技文化场所建设</t>
  </si>
  <si>
    <t>铜壁关乡民族文化活动场所建设项目</t>
  </si>
  <si>
    <r>
      <rPr>
        <sz val="9"/>
        <rFont val="宋体"/>
        <charset val="134"/>
      </rPr>
      <t>民族文化活动室装饰</t>
    </r>
    <r>
      <rPr>
        <sz val="9"/>
        <rFont val="Times New Roman"/>
        <charset val="134"/>
      </rPr>
      <t>400</t>
    </r>
    <r>
      <rPr>
        <sz val="9"/>
        <rFont val="宋体"/>
        <charset val="134"/>
      </rPr>
      <t>平方米</t>
    </r>
  </si>
  <si>
    <t>改善文化活动开展条件</t>
  </si>
  <si>
    <t>提高公共服务水平</t>
  </si>
  <si>
    <t>铜壁关乡和平村文化活动室附属设施建设项目</t>
  </si>
  <si>
    <t>乒乓球桌一台</t>
  </si>
  <si>
    <t>财政涉农资金整合</t>
  </si>
  <si>
    <t>提高组织生活质量、便利服务群众</t>
  </si>
  <si>
    <t>提高群众文化水平</t>
  </si>
  <si>
    <t>文体</t>
  </si>
  <si>
    <t>铜壁关乡建边村文化活动室附属设施建设项目</t>
  </si>
  <si>
    <t>篮球架一套，乒乓球桌一台</t>
  </si>
  <si>
    <t>铜壁关乡南岭村文化活动室附属设施建设项目</t>
  </si>
  <si>
    <t>铜壁关乡南岭村</t>
  </si>
  <si>
    <t>铜壁关乡文化站附属设施建设项目</t>
  </si>
  <si>
    <t>铜壁关乡文化站</t>
  </si>
  <si>
    <t>铜壁关乡农家书屋建设项目</t>
  </si>
  <si>
    <r>
      <rPr>
        <sz val="9"/>
        <rFont val="宋体"/>
        <charset val="134"/>
      </rPr>
      <t>总计：书籍</t>
    </r>
    <r>
      <rPr>
        <sz val="9"/>
        <rFont val="Times New Roman"/>
        <charset val="134"/>
      </rPr>
      <t>1000</t>
    </r>
    <r>
      <rPr>
        <sz val="9"/>
        <rFont val="宋体"/>
        <charset val="134"/>
      </rPr>
      <t>册，桌椅</t>
    </r>
    <r>
      <rPr>
        <sz val="9"/>
        <rFont val="Times New Roman"/>
        <charset val="134"/>
      </rPr>
      <t>28</t>
    </r>
    <r>
      <rPr>
        <sz val="9"/>
        <rFont val="宋体"/>
        <charset val="134"/>
      </rPr>
      <t>套，书架</t>
    </r>
    <r>
      <rPr>
        <sz val="9"/>
        <rFont val="Times New Roman"/>
        <charset val="134"/>
      </rPr>
      <t>2</t>
    </r>
    <r>
      <rPr>
        <sz val="9"/>
        <rFont val="宋体"/>
        <charset val="134"/>
      </rPr>
      <t>个，其中：乡文化站书籍</t>
    </r>
    <r>
      <rPr>
        <sz val="9"/>
        <rFont val="Times New Roman"/>
        <charset val="134"/>
      </rPr>
      <t>620</t>
    </r>
    <r>
      <rPr>
        <sz val="9"/>
        <rFont val="宋体"/>
        <charset val="134"/>
      </rPr>
      <t>册、桌椅</t>
    </r>
    <r>
      <rPr>
        <sz val="9"/>
        <rFont val="Times New Roman"/>
        <charset val="134"/>
      </rPr>
      <t>10</t>
    </r>
    <r>
      <rPr>
        <sz val="9"/>
        <rFont val="宋体"/>
        <charset val="134"/>
      </rPr>
      <t>套、书架</t>
    </r>
    <r>
      <rPr>
        <sz val="9"/>
        <rFont val="Times New Roman"/>
        <charset val="134"/>
      </rPr>
      <t>2</t>
    </r>
    <r>
      <rPr>
        <sz val="9"/>
        <rFont val="宋体"/>
        <charset val="134"/>
      </rPr>
      <t>个</t>
    </r>
    <r>
      <rPr>
        <sz val="9"/>
        <rFont val="Times New Roman"/>
        <charset val="134"/>
      </rPr>
      <t>1.85</t>
    </r>
    <r>
      <rPr>
        <sz val="9"/>
        <rFont val="宋体"/>
        <charset val="134"/>
      </rPr>
      <t>万元；和平村桌椅</t>
    </r>
    <r>
      <rPr>
        <sz val="9"/>
        <rFont val="Times New Roman"/>
        <charset val="134"/>
      </rPr>
      <t>3</t>
    </r>
    <r>
      <rPr>
        <sz val="9"/>
        <rFont val="宋体"/>
        <charset val="134"/>
      </rPr>
      <t>套</t>
    </r>
    <r>
      <rPr>
        <sz val="9"/>
        <rFont val="Times New Roman"/>
        <charset val="134"/>
      </rPr>
      <t>0.1</t>
    </r>
    <r>
      <rPr>
        <sz val="9"/>
        <rFont val="宋体"/>
        <charset val="134"/>
      </rPr>
      <t>万元；南岭村书籍</t>
    </r>
    <r>
      <rPr>
        <sz val="9"/>
        <rFont val="Times New Roman"/>
        <charset val="134"/>
      </rPr>
      <t>150</t>
    </r>
    <r>
      <rPr>
        <sz val="9"/>
        <rFont val="宋体"/>
        <charset val="134"/>
      </rPr>
      <t>册、桌椅</t>
    </r>
    <r>
      <rPr>
        <sz val="9"/>
        <rFont val="Times New Roman"/>
        <charset val="134"/>
      </rPr>
      <t>5</t>
    </r>
    <r>
      <rPr>
        <sz val="9"/>
        <rFont val="宋体"/>
        <charset val="134"/>
      </rPr>
      <t>套</t>
    </r>
    <r>
      <rPr>
        <sz val="9"/>
        <rFont val="Times New Roman"/>
        <charset val="134"/>
      </rPr>
      <t>0.4</t>
    </r>
    <r>
      <rPr>
        <sz val="9"/>
        <rFont val="宋体"/>
        <charset val="134"/>
      </rPr>
      <t>万元；建边村书籍</t>
    </r>
    <r>
      <rPr>
        <sz val="9"/>
        <rFont val="Times New Roman"/>
        <charset val="134"/>
      </rPr>
      <t>80</t>
    </r>
    <r>
      <rPr>
        <sz val="9"/>
        <rFont val="宋体"/>
        <charset val="134"/>
      </rPr>
      <t>册、桌椅</t>
    </r>
    <r>
      <rPr>
        <sz val="9"/>
        <rFont val="Times New Roman"/>
        <charset val="134"/>
      </rPr>
      <t>5</t>
    </r>
    <r>
      <rPr>
        <sz val="9"/>
        <rFont val="宋体"/>
        <charset val="134"/>
      </rPr>
      <t>套</t>
    </r>
    <r>
      <rPr>
        <sz val="9"/>
        <rFont val="Times New Roman"/>
        <charset val="134"/>
      </rPr>
      <t>0.25</t>
    </r>
    <r>
      <rPr>
        <sz val="9"/>
        <rFont val="宋体"/>
        <charset val="134"/>
      </rPr>
      <t>万元；三合村书籍</t>
    </r>
    <r>
      <rPr>
        <sz val="9"/>
        <rFont val="Times New Roman"/>
        <charset val="134"/>
      </rPr>
      <t>150</t>
    </r>
    <r>
      <rPr>
        <sz val="9"/>
        <rFont val="宋体"/>
        <charset val="134"/>
      </rPr>
      <t>册、桌椅</t>
    </r>
    <r>
      <rPr>
        <sz val="9"/>
        <rFont val="Times New Roman"/>
        <charset val="134"/>
      </rPr>
      <t>5</t>
    </r>
    <r>
      <rPr>
        <sz val="9"/>
        <rFont val="宋体"/>
        <charset val="134"/>
      </rPr>
      <t>套</t>
    </r>
    <r>
      <rPr>
        <sz val="9"/>
        <rFont val="Times New Roman"/>
        <charset val="134"/>
      </rPr>
      <t>0.4</t>
    </r>
    <r>
      <rPr>
        <sz val="9"/>
        <rFont val="宋体"/>
        <charset val="134"/>
      </rPr>
      <t>万元；</t>
    </r>
  </si>
  <si>
    <t>铜壁关乡和平村散朋一组自然村文化活动室建设项目</t>
  </si>
  <si>
    <r>
      <rPr>
        <sz val="9"/>
        <rFont val="宋体"/>
        <charset val="134"/>
      </rPr>
      <t>建设活动场地硬化</t>
    </r>
    <r>
      <rPr>
        <sz val="9"/>
        <rFont val="Times New Roman"/>
        <charset val="134"/>
      </rPr>
      <t>50</t>
    </r>
    <r>
      <rPr>
        <sz val="9"/>
        <rFont val="宋体"/>
        <charset val="134"/>
      </rPr>
      <t>平方米、围墙</t>
    </r>
    <r>
      <rPr>
        <sz val="9"/>
        <rFont val="Times New Roman"/>
        <charset val="134"/>
      </rPr>
      <t>100</t>
    </r>
    <r>
      <rPr>
        <sz val="9"/>
        <rFont val="宋体"/>
        <charset val="134"/>
      </rPr>
      <t>米、大门一扇，</t>
    </r>
    <r>
      <rPr>
        <sz val="9"/>
        <rFont val="Times New Roman"/>
        <charset val="134"/>
      </rPr>
      <t>20</t>
    </r>
    <r>
      <rPr>
        <sz val="9"/>
        <rFont val="宋体"/>
        <charset val="134"/>
      </rPr>
      <t>平方米公厕一个，水池一个</t>
    </r>
  </si>
  <si>
    <t>铜壁关乡和平村散朋二组自然村文化活动室建设项目</t>
  </si>
  <si>
    <t>铜壁关乡和平村散朋二组</t>
  </si>
  <si>
    <r>
      <rPr>
        <sz val="9"/>
        <rFont val="宋体"/>
        <charset val="134"/>
      </rPr>
      <t>建设围墙</t>
    </r>
    <r>
      <rPr>
        <sz val="9"/>
        <rFont val="Times New Roman"/>
        <charset val="134"/>
      </rPr>
      <t>350</t>
    </r>
    <r>
      <rPr>
        <sz val="9"/>
        <rFont val="宋体"/>
        <charset val="134"/>
      </rPr>
      <t>米，大门一扇，</t>
    </r>
    <r>
      <rPr>
        <sz val="9"/>
        <rFont val="Times New Roman"/>
        <charset val="134"/>
      </rPr>
      <t>20</t>
    </r>
    <r>
      <rPr>
        <sz val="9"/>
        <rFont val="宋体"/>
        <charset val="134"/>
      </rPr>
      <t>平方米公厕一个，灶台一个</t>
    </r>
  </si>
  <si>
    <t>铜壁关乡和平村孔木丹自然村文华活动室建设项目</t>
  </si>
  <si>
    <r>
      <rPr>
        <sz val="9"/>
        <rFont val="宋体"/>
        <charset val="134"/>
      </rPr>
      <t>建设围墙</t>
    </r>
    <r>
      <rPr>
        <sz val="9"/>
        <rFont val="Times New Roman"/>
        <charset val="134"/>
      </rPr>
      <t>100</t>
    </r>
    <r>
      <rPr>
        <sz val="9"/>
        <rFont val="宋体"/>
        <charset val="134"/>
      </rPr>
      <t>米，大门一扇，</t>
    </r>
    <r>
      <rPr>
        <sz val="9"/>
        <rFont val="Times New Roman"/>
        <charset val="134"/>
      </rPr>
      <t>20</t>
    </r>
    <r>
      <rPr>
        <sz val="9"/>
        <rFont val="宋体"/>
        <charset val="134"/>
      </rPr>
      <t>平方米公厕一个</t>
    </r>
  </si>
  <si>
    <t>铜壁关乡和平村麻刀自然村文化活动室建设项目</t>
  </si>
  <si>
    <t>铜壁关乡和平村麻刀</t>
  </si>
  <si>
    <r>
      <rPr>
        <sz val="9"/>
        <rFont val="宋体"/>
        <charset val="134"/>
      </rPr>
      <t>建设活动室防水层</t>
    </r>
    <r>
      <rPr>
        <sz val="9"/>
        <rFont val="Times New Roman"/>
        <charset val="134"/>
      </rPr>
      <t>240</t>
    </r>
    <r>
      <rPr>
        <sz val="9"/>
        <rFont val="宋体"/>
        <charset val="134"/>
      </rPr>
      <t>平方米、钢架房</t>
    </r>
    <r>
      <rPr>
        <sz val="9"/>
        <rFont val="Times New Roman"/>
        <charset val="134"/>
      </rPr>
      <t>200</t>
    </r>
    <r>
      <rPr>
        <sz val="9"/>
        <rFont val="宋体"/>
        <charset val="134"/>
      </rPr>
      <t>平方米、围墙</t>
    </r>
    <r>
      <rPr>
        <sz val="9"/>
        <rFont val="Times New Roman"/>
        <charset val="134"/>
      </rPr>
      <t>15</t>
    </r>
    <r>
      <rPr>
        <sz val="9"/>
        <rFont val="宋体"/>
        <charset val="134"/>
      </rPr>
      <t>米，大门一扇，</t>
    </r>
    <r>
      <rPr>
        <sz val="9"/>
        <rFont val="Times New Roman"/>
        <charset val="134"/>
      </rPr>
      <t>20</t>
    </r>
    <r>
      <rPr>
        <sz val="9"/>
        <rFont val="宋体"/>
        <charset val="134"/>
      </rPr>
      <t>平方米公厕一个</t>
    </r>
  </si>
  <si>
    <t>铜壁关乡和平村新刀弄自然村文化活动室建设项目</t>
  </si>
  <si>
    <r>
      <rPr>
        <sz val="9"/>
        <rFont val="宋体"/>
        <charset val="134"/>
      </rPr>
      <t>建设钢架房</t>
    </r>
    <r>
      <rPr>
        <sz val="9"/>
        <rFont val="Times New Roman"/>
        <charset val="134"/>
      </rPr>
      <t>150</t>
    </r>
    <r>
      <rPr>
        <sz val="9"/>
        <rFont val="宋体"/>
        <charset val="134"/>
      </rPr>
      <t>平方米、围墙</t>
    </r>
    <r>
      <rPr>
        <sz val="9"/>
        <rFont val="Times New Roman"/>
        <charset val="134"/>
      </rPr>
      <t>200</t>
    </r>
    <r>
      <rPr>
        <sz val="9"/>
        <rFont val="宋体"/>
        <charset val="134"/>
      </rPr>
      <t>米，大门一扇，</t>
    </r>
    <r>
      <rPr>
        <sz val="9"/>
        <rFont val="Times New Roman"/>
        <charset val="134"/>
      </rPr>
      <t>20</t>
    </r>
    <r>
      <rPr>
        <sz val="9"/>
        <rFont val="宋体"/>
        <charset val="134"/>
      </rPr>
      <t>平方米公厕一个</t>
    </r>
  </si>
  <si>
    <t>铜壁关乡和平村芒缅自然村文化活动室建设项目</t>
  </si>
  <si>
    <t>铜壁关乡和平村芒缅</t>
  </si>
  <si>
    <r>
      <rPr>
        <sz val="9"/>
        <rFont val="宋体"/>
        <charset val="134"/>
      </rPr>
      <t>建设钢架房</t>
    </r>
    <r>
      <rPr>
        <sz val="9"/>
        <rFont val="Times New Roman"/>
        <charset val="134"/>
      </rPr>
      <t>70</t>
    </r>
    <r>
      <rPr>
        <sz val="9"/>
        <rFont val="宋体"/>
        <charset val="134"/>
      </rPr>
      <t>平方米、围墙</t>
    </r>
    <r>
      <rPr>
        <sz val="9"/>
        <rFont val="Times New Roman"/>
        <charset val="134"/>
      </rPr>
      <t>200</t>
    </r>
    <r>
      <rPr>
        <sz val="9"/>
        <rFont val="宋体"/>
        <charset val="134"/>
      </rPr>
      <t>米，大门一扇，</t>
    </r>
    <r>
      <rPr>
        <sz val="9"/>
        <rFont val="Times New Roman"/>
        <charset val="134"/>
      </rPr>
      <t>20</t>
    </r>
    <r>
      <rPr>
        <sz val="9"/>
        <rFont val="宋体"/>
        <charset val="134"/>
      </rPr>
      <t>平方米公厕一个</t>
    </r>
  </si>
  <si>
    <t>铜壁关乡和平村雪丽自然村文化活动室建设项目</t>
  </si>
  <si>
    <r>
      <rPr>
        <sz val="9"/>
        <rFont val="宋体"/>
        <charset val="134"/>
      </rPr>
      <t>建设钢架房</t>
    </r>
    <r>
      <rPr>
        <sz val="9"/>
        <rFont val="Times New Roman"/>
        <charset val="134"/>
      </rPr>
      <t>80</t>
    </r>
    <r>
      <rPr>
        <sz val="9"/>
        <rFont val="宋体"/>
        <charset val="134"/>
      </rPr>
      <t>平方米、围墙</t>
    </r>
    <r>
      <rPr>
        <sz val="9"/>
        <rFont val="Times New Roman"/>
        <charset val="134"/>
      </rPr>
      <t>200</t>
    </r>
    <r>
      <rPr>
        <sz val="9"/>
        <rFont val="宋体"/>
        <charset val="134"/>
      </rPr>
      <t>米，大门一扇，</t>
    </r>
    <r>
      <rPr>
        <sz val="9"/>
        <rFont val="Times New Roman"/>
        <charset val="134"/>
      </rPr>
      <t>20</t>
    </r>
    <r>
      <rPr>
        <sz val="9"/>
        <rFont val="宋体"/>
        <charset val="134"/>
      </rPr>
      <t>平方米公厕一个</t>
    </r>
  </si>
  <si>
    <t>铜壁关乡和平村中山自然村文化活动室建设项目</t>
  </si>
  <si>
    <t>铜壁关乡和平村中山</t>
  </si>
  <si>
    <r>
      <rPr>
        <sz val="9"/>
        <rFont val="宋体"/>
        <charset val="134"/>
      </rPr>
      <t>建设钢架房</t>
    </r>
    <r>
      <rPr>
        <sz val="9"/>
        <rFont val="Times New Roman"/>
        <charset val="134"/>
      </rPr>
      <t>80</t>
    </r>
    <r>
      <rPr>
        <sz val="9"/>
        <rFont val="宋体"/>
        <charset val="134"/>
      </rPr>
      <t>平方米、围墙</t>
    </r>
    <r>
      <rPr>
        <sz val="9"/>
        <rFont val="Times New Roman"/>
        <charset val="134"/>
      </rPr>
      <t>150</t>
    </r>
    <r>
      <rPr>
        <sz val="9"/>
        <rFont val="宋体"/>
        <charset val="134"/>
      </rPr>
      <t>米，大门二扇，</t>
    </r>
    <r>
      <rPr>
        <sz val="9"/>
        <rFont val="Times New Roman"/>
        <charset val="134"/>
      </rPr>
      <t>20</t>
    </r>
    <r>
      <rPr>
        <sz val="9"/>
        <rFont val="宋体"/>
        <charset val="134"/>
      </rPr>
      <t>平方米公厕一个</t>
    </r>
  </si>
  <si>
    <t>铜壁关乡建边村委会金竹一、二组自然村文化活动场所建设项目</t>
  </si>
  <si>
    <t>铜壁关乡建边村金竹一、二组</t>
  </si>
  <si>
    <r>
      <rPr>
        <sz val="9"/>
        <rFont val="宋体"/>
        <charset val="134"/>
      </rPr>
      <t>建设活动室钢架房</t>
    </r>
    <r>
      <rPr>
        <sz val="9"/>
        <rFont val="Times New Roman"/>
        <charset val="134"/>
      </rPr>
      <t>30</t>
    </r>
    <r>
      <rPr>
        <sz val="9"/>
        <rFont val="宋体"/>
        <charset val="134"/>
      </rPr>
      <t>平方米、围墙</t>
    </r>
    <r>
      <rPr>
        <sz val="9"/>
        <rFont val="Times New Roman"/>
        <charset val="134"/>
      </rPr>
      <t>250</t>
    </r>
    <r>
      <rPr>
        <sz val="9"/>
        <rFont val="宋体"/>
        <charset val="134"/>
      </rPr>
      <t>米，</t>
    </r>
    <r>
      <rPr>
        <sz val="9"/>
        <rFont val="Times New Roman"/>
        <charset val="134"/>
      </rPr>
      <t>20</t>
    </r>
    <r>
      <rPr>
        <sz val="9"/>
        <rFont val="宋体"/>
        <charset val="134"/>
      </rPr>
      <t>平方米公厕一个</t>
    </r>
  </si>
  <si>
    <t>铜壁关乡建边村委会大浪速自然村文化活动场所建设项目</t>
  </si>
  <si>
    <r>
      <rPr>
        <sz val="9"/>
        <rFont val="宋体"/>
        <charset val="134"/>
      </rPr>
      <t>建设活动室钢架房</t>
    </r>
    <r>
      <rPr>
        <sz val="9"/>
        <rFont val="Times New Roman"/>
        <charset val="134"/>
      </rPr>
      <t>200</t>
    </r>
    <r>
      <rPr>
        <sz val="9"/>
        <rFont val="宋体"/>
        <charset val="134"/>
      </rPr>
      <t>平方米、活动室围栏</t>
    </r>
    <r>
      <rPr>
        <sz val="9"/>
        <rFont val="Times New Roman"/>
        <charset val="134"/>
      </rPr>
      <t>70</t>
    </r>
    <r>
      <rPr>
        <sz val="9"/>
        <rFont val="宋体"/>
        <charset val="134"/>
      </rPr>
      <t>米</t>
    </r>
  </si>
  <si>
    <t>铜壁关乡建边村委会小浪速自然村文化活动场所建设项目</t>
  </si>
  <si>
    <r>
      <rPr>
        <sz val="9"/>
        <rFont val="宋体"/>
        <charset val="134"/>
      </rPr>
      <t>建设钢架房</t>
    </r>
    <r>
      <rPr>
        <sz val="9"/>
        <rFont val="Times New Roman"/>
        <charset val="134"/>
      </rPr>
      <t>80</t>
    </r>
    <r>
      <rPr>
        <sz val="9"/>
        <rFont val="宋体"/>
        <charset val="134"/>
      </rPr>
      <t>平方米</t>
    </r>
  </si>
  <si>
    <t>铜壁关乡建边村委会陆顶自然村文化活动场所建设项目</t>
  </si>
  <si>
    <t>铜壁关乡建边村陆顶</t>
  </si>
  <si>
    <r>
      <rPr>
        <sz val="9"/>
        <rFont val="宋体"/>
        <charset val="134"/>
      </rPr>
      <t>建设活动广场硬化</t>
    </r>
    <r>
      <rPr>
        <sz val="9"/>
        <rFont val="Times New Roman"/>
        <charset val="134"/>
      </rPr>
      <t>200</t>
    </r>
    <r>
      <rPr>
        <sz val="9"/>
        <rFont val="宋体"/>
        <charset val="134"/>
      </rPr>
      <t>平方米，围墙</t>
    </r>
    <r>
      <rPr>
        <sz val="9"/>
        <rFont val="Times New Roman"/>
        <charset val="134"/>
      </rPr>
      <t>400</t>
    </r>
    <r>
      <rPr>
        <sz val="9"/>
        <rFont val="宋体"/>
        <charset val="134"/>
      </rPr>
      <t>米</t>
    </r>
  </si>
  <si>
    <t>铜壁关乡建边村而干亚文化活动室附属工程建设项目</t>
  </si>
  <si>
    <r>
      <rPr>
        <sz val="9"/>
        <rFont val="宋体"/>
        <charset val="134"/>
      </rPr>
      <t>建设钢架房</t>
    </r>
    <r>
      <rPr>
        <sz val="9"/>
        <rFont val="Times New Roman"/>
        <charset val="134"/>
      </rPr>
      <t>100</t>
    </r>
    <r>
      <rPr>
        <sz val="9"/>
        <rFont val="宋体"/>
        <charset val="134"/>
      </rPr>
      <t>平方米；活动广场硬化</t>
    </r>
    <r>
      <rPr>
        <sz val="9"/>
        <rFont val="Times New Roman"/>
        <charset val="134"/>
      </rPr>
      <t>420</t>
    </r>
    <r>
      <rPr>
        <sz val="9"/>
        <rFont val="宋体"/>
        <charset val="134"/>
      </rPr>
      <t>平方米，围墙建设</t>
    </r>
    <r>
      <rPr>
        <sz val="9"/>
        <rFont val="Times New Roman"/>
        <charset val="134"/>
      </rPr>
      <t>350</t>
    </r>
    <r>
      <rPr>
        <sz val="9"/>
        <rFont val="宋体"/>
        <charset val="134"/>
      </rPr>
      <t>米</t>
    </r>
  </si>
  <si>
    <t>铜壁关乡三合村委会新村自然村文化活动广场建设项目</t>
  </si>
  <si>
    <r>
      <rPr>
        <sz val="9"/>
        <rFont val="宋体"/>
        <charset val="134"/>
      </rPr>
      <t>建设钢架房</t>
    </r>
    <r>
      <rPr>
        <sz val="9"/>
        <rFont val="Times New Roman"/>
        <charset val="134"/>
      </rPr>
      <t>120</t>
    </r>
    <r>
      <rPr>
        <sz val="9"/>
        <rFont val="宋体"/>
        <charset val="134"/>
      </rPr>
      <t>平方米、围墙</t>
    </r>
    <r>
      <rPr>
        <sz val="9"/>
        <rFont val="Times New Roman"/>
        <charset val="134"/>
      </rPr>
      <t>30</t>
    </r>
    <r>
      <rPr>
        <sz val="9"/>
        <rFont val="宋体"/>
        <charset val="134"/>
      </rPr>
      <t>米</t>
    </r>
  </si>
  <si>
    <t>铜壁关乡三合村委会塘梨坝自然村文化活动室建设项目</t>
  </si>
  <si>
    <r>
      <rPr>
        <sz val="9"/>
        <rFont val="宋体"/>
        <charset val="134"/>
      </rPr>
      <t>建设活动广场硬化</t>
    </r>
    <r>
      <rPr>
        <sz val="9"/>
        <rFont val="Times New Roman"/>
        <charset val="134"/>
      </rPr>
      <t>100</t>
    </r>
    <r>
      <rPr>
        <sz val="9"/>
        <rFont val="宋体"/>
        <charset val="134"/>
      </rPr>
      <t>平方米、</t>
    </r>
    <r>
      <rPr>
        <sz val="9"/>
        <rFont val="Times New Roman"/>
        <charset val="134"/>
      </rPr>
      <t>20</t>
    </r>
    <r>
      <rPr>
        <sz val="9"/>
        <rFont val="宋体"/>
        <charset val="134"/>
      </rPr>
      <t>平方米公厕</t>
    </r>
    <r>
      <rPr>
        <sz val="9"/>
        <rFont val="Times New Roman"/>
        <charset val="134"/>
      </rPr>
      <t>1</t>
    </r>
    <r>
      <rPr>
        <sz val="9"/>
        <rFont val="宋体"/>
        <charset val="134"/>
      </rPr>
      <t>个</t>
    </r>
  </si>
  <si>
    <t>铜壁关乡三合村委会磨石河自然村文化活动室建设项目</t>
  </si>
  <si>
    <t>铜壁关乡三合村磨石河</t>
  </si>
  <si>
    <r>
      <rPr>
        <sz val="9"/>
        <rFont val="宋体"/>
        <charset val="134"/>
      </rPr>
      <t>活动广场硬化</t>
    </r>
    <r>
      <rPr>
        <sz val="9"/>
        <rFont val="Times New Roman"/>
        <charset val="134"/>
      </rPr>
      <t>1000</t>
    </r>
    <r>
      <rPr>
        <sz val="9"/>
        <rFont val="宋体"/>
        <charset val="134"/>
      </rPr>
      <t>平方米，围墙建设</t>
    </r>
    <r>
      <rPr>
        <sz val="9"/>
        <rFont val="Times New Roman"/>
        <charset val="134"/>
      </rPr>
      <t>300</t>
    </r>
    <r>
      <rPr>
        <sz val="9"/>
        <rFont val="宋体"/>
        <charset val="134"/>
      </rPr>
      <t>米</t>
    </r>
  </si>
  <si>
    <t>铜壁关乡三合村委会嘎独二组文化活动场所建设项目</t>
  </si>
  <si>
    <r>
      <rPr>
        <sz val="9"/>
        <rFont val="宋体"/>
        <charset val="134"/>
      </rPr>
      <t>建设钢架房</t>
    </r>
    <r>
      <rPr>
        <sz val="9"/>
        <rFont val="Times New Roman"/>
        <charset val="134"/>
      </rPr>
      <t>200</t>
    </r>
    <r>
      <rPr>
        <sz val="9"/>
        <rFont val="宋体"/>
        <charset val="134"/>
      </rPr>
      <t>平方米活动室</t>
    </r>
  </si>
  <si>
    <t>铜壁关乡三合村委会小寨文化活动场所建设项目</t>
  </si>
  <si>
    <r>
      <rPr>
        <sz val="9"/>
        <rFont val="宋体"/>
        <charset val="134"/>
      </rPr>
      <t>建设钢架房</t>
    </r>
    <r>
      <rPr>
        <sz val="9"/>
        <rFont val="Times New Roman"/>
        <charset val="134"/>
      </rPr>
      <t>500</t>
    </r>
    <r>
      <rPr>
        <sz val="9"/>
        <rFont val="宋体"/>
        <charset val="134"/>
      </rPr>
      <t>平方米活动室</t>
    </r>
  </si>
  <si>
    <t>铜壁关乡三合村委会大寨自然村文化活动场所建设项目</t>
  </si>
  <si>
    <r>
      <rPr>
        <sz val="9"/>
        <rFont val="宋体"/>
        <charset val="134"/>
      </rPr>
      <t>建设活动广场硬化</t>
    </r>
    <r>
      <rPr>
        <sz val="9"/>
        <rFont val="Times New Roman"/>
        <charset val="134"/>
      </rPr>
      <t>200</t>
    </r>
    <r>
      <rPr>
        <sz val="9"/>
        <rFont val="宋体"/>
        <charset val="134"/>
      </rPr>
      <t>平方米，围墙</t>
    </r>
    <r>
      <rPr>
        <sz val="9"/>
        <rFont val="Times New Roman"/>
        <charset val="134"/>
      </rPr>
      <t>20</t>
    </r>
    <r>
      <rPr>
        <sz val="9"/>
        <rFont val="宋体"/>
        <charset val="134"/>
      </rPr>
      <t>米，大门一个</t>
    </r>
  </si>
  <si>
    <t>铜壁关乡三合村委会茶山寨自然村文化活动场所建设项目</t>
  </si>
  <si>
    <t>铜壁关乡三合村茶山寨</t>
  </si>
  <si>
    <r>
      <rPr>
        <sz val="9"/>
        <rFont val="宋体"/>
        <charset val="134"/>
      </rPr>
      <t>建设活动广场硬化</t>
    </r>
    <r>
      <rPr>
        <sz val="9"/>
        <rFont val="Times New Roman"/>
        <charset val="134"/>
      </rPr>
      <t>130</t>
    </r>
    <r>
      <rPr>
        <sz val="9"/>
        <rFont val="宋体"/>
        <charset val="134"/>
      </rPr>
      <t>平方米、围墙</t>
    </r>
    <r>
      <rPr>
        <sz val="9"/>
        <rFont val="Times New Roman"/>
        <charset val="134"/>
      </rPr>
      <t>35</t>
    </r>
    <r>
      <rPr>
        <sz val="9"/>
        <rFont val="宋体"/>
        <charset val="134"/>
      </rPr>
      <t>米，大门一个</t>
    </r>
  </si>
  <si>
    <t>铜壁关乡三合村委会嘎独一组自然村文化活动场所建设项目</t>
  </si>
  <si>
    <r>
      <rPr>
        <sz val="9"/>
        <rFont val="宋体"/>
        <charset val="134"/>
      </rPr>
      <t>建设挡墙</t>
    </r>
    <r>
      <rPr>
        <sz val="9"/>
        <rFont val="Times New Roman"/>
        <charset val="134"/>
      </rPr>
      <t>180</t>
    </r>
    <r>
      <rPr>
        <sz val="9"/>
        <rFont val="宋体"/>
        <charset val="134"/>
      </rPr>
      <t>立方米、</t>
    </r>
    <r>
      <rPr>
        <sz val="9"/>
        <rFont val="Times New Roman"/>
        <charset val="134"/>
      </rPr>
      <t>20</t>
    </r>
    <r>
      <rPr>
        <sz val="9"/>
        <rFont val="宋体"/>
        <charset val="134"/>
      </rPr>
      <t>平方米公厕一个</t>
    </r>
  </si>
  <si>
    <t>铜壁关乡三合村委会小辛寨自然村文化活动场所建设项目</t>
  </si>
  <si>
    <r>
      <rPr>
        <sz val="9"/>
        <rFont val="宋体"/>
        <charset val="134"/>
      </rPr>
      <t>建设钢架房</t>
    </r>
    <r>
      <rPr>
        <sz val="9"/>
        <rFont val="Times New Roman"/>
        <charset val="134"/>
      </rPr>
      <t>200</t>
    </r>
    <r>
      <rPr>
        <sz val="9"/>
        <rFont val="宋体"/>
        <charset val="134"/>
      </rPr>
      <t>平方米</t>
    </r>
  </si>
  <si>
    <t>铜壁关乡三合村委会诗别自然村文化活动场所建设项目</t>
  </si>
  <si>
    <r>
      <rPr>
        <sz val="9"/>
        <rFont val="宋体"/>
        <charset val="134"/>
      </rPr>
      <t>建设活动广场硬化</t>
    </r>
    <r>
      <rPr>
        <sz val="9"/>
        <rFont val="Times New Roman"/>
        <charset val="134"/>
      </rPr>
      <t>140</t>
    </r>
    <r>
      <rPr>
        <sz val="9"/>
        <rFont val="宋体"/>
        <charset val="134"/>
      </rPr>
      <t>平方米</t>
    </r>
  </si>
  <si>
    <t>铜壁关乡建边村委会吴诺自然村文化活动场所建设项目</t>
  </si>
  <si>
    <t>铜壁关乡南岭村吴诺</t>
  </si>
  <si>
    <r>
      <rPr>
        <sz val="9"/>
        <rFont val="宋体"/>
        <charset val="134"/>
      </rPr>
      <t>建设活动室围墙</t>
    </r>
    <r>
      <rPr>
        <sz val="9"/>
        <rFont val="Times New Roman"/>
        <charset val="134"/>
      </rPr>
      <t>110</t>
    </r>
    <r>
      <rPr>
        <sz val="9"/>
        <rFont val="宋体"/>
        <charset val="134"/>
      </rPr>
      <t>米，大门一个</t>
    </r>
  </si>
  <si>
    <t>铜壁关乡南岭村委会南岭自然村文化活动场所建设项目</t>
  </si>
  <si>
    <t>铜壁关乡南岭村南岭</t>
  </si>
  <si>
    <r>
      <rPr>
        <sz val="9"/>
        <rFont val="宋体"/>
        <charset val="134"/>
      </rPr>
      <t>建设活动室围墙</t>
    </r>
    <r>
      <rPr>
        <sz val="9"/>
        <rFont val="Times New Roman"/>
        <charset val="134"/>
      </rPr>
      <t>60</t>
    </r>
    <r>
      <rPr>
        <sz val="9"/>
        <rFont val="宋体"/>
        <charset val="134"/>
      </rPr>
      <t>米，大门一个、修缮活动室椽子、更换瓦片</t>
    </r>
  </si>
  <si>
    <t>铜壁关乡南岭村委会白石头自然村文化活动场所建设项目</t>
  </si>
  <si>
    <r>
      <rPr>
        <sz val="9"/>
        <rFont val="宋体"/>
        <charset val="134"/>
      </rPr>
      <t>建设钢架房</t>
    </r>
    <r>
      <rPr>
        <sz val="9"/>
        <rFont val="Times New Roman"/>
        <charset val="134"/>
      </rPr>
      <t>85</t>
    </r>
    <r>
      <rPr>
        <sz val="9"/>
        <rFont val="宋体"/>
        <charset val="134"/>
      </rPr>
      <t>平方米、围墙</t>
    </r>
    <r>
      <rPr>
        <sz val="9"/>
        <rFont val="Times New Roman"/>
        <charset val="134"/>
      </rPr>
      <t>60</t>
    </r>
    <r>
      <rPr>
        <sz val="9"/>
        <rFont val="宋体"/>
        <charset val="134"/>
      </rPr>
      <t>米、大门一个、公厕一个</t>
    </r>
  </si>
  <si>
    <t>（九）其他</t>
  </si>
  <si>
    <t>铜壁关乡建边村委会功能提升项目</t>
  </si>
  <si>
    <r>
      <rPr>
        <sz val="9"/>
        <rFont val="宋体"/>
        <charset val="134"/>
      </rPr>
      <t>在铜壁关乡建边村委会投入</t>
    </r>
    <r>
      <rPr>
        <sz val="9"/>
        <rFont val="Times New Roman"/>
        <charset val="134"/>
      </rPr>
      <t>1040</t>
    </r>
    <r>
      <rPr>
        <sz val="9"/>
        <rFont val="宋体"/>
        <charset val="134"/>
      </rPr>
      <t>万元，按照</t>
    </r>
    <r>
      <rPr>
        <sz val="9"/>
        <rFont val="宋体"/>
        <charset val="134"/>
      </rPr>
      <t>“</t>
    </r>
    <r>
      <rPr>
        <sz val="9"/>
        <rFont val="宋体"/>
        <charset val="134"/>
      </rPr>
      <t>缺什么、补什么</t>
    </r>
    <r>
      <rPr>
        <sz val="9"/>
        <rFont val="宋体"/>
        <charset val="134"/>
      </rPr>
      <t>”</t>
    </r>
    <r>
      <rPr>
        <sz val="9"/>
        <rFont val="宋体"/>
        <charset val="134"/>
      </rPr>
      <t>原则，实施贫困村功能提升。包括建设大、小浪速村内道路硬化</t>
    </r>
    <r>
      <rPr>
        <sz val="9"/>
        <rFont val="Times New Roman"/>
        <charset val="134"/>
      </rPr>
      <t>28000</t>
    </r>
    <r>
      <rPr>
        <sz val="9"/>
        <rFont val="宋体"/>
        <charset val="134"/>
      </rPr>
      <t>平方米（含路基开挖，土石方、混凝土）；实施大、小浪速小组民房提升改造及危房改造（包括院场地板硬化，围墙、瓦屋面更换及土墙修复）；开展大、小浪速民族特色村寨打造（包括村寨绿化美化改造提升等）。可惠及</t>
    </r>
    <r>
      <rPr>
        <sz val="9"/>
        <rFont val="Times New Roman"/>
        <charset val="134"/>
      </rPr>
      <t>105</t>
    </r>
    <r>
      <rPr>
        <sz val="9"/>
        <rFont val="宋体"/>
        <charset val="134"/>
      </rPr>
      <t>户</t>
    </r>
    <r>
      <rPr>
        <sz val="9"/>
        <rFont val="Times New Roman"/>
        <charset val="134"/>
      </rPr>
      <t>415</t>
    </r>
    <r>
      <rPr>
        <sz val="9"/>
        <rFont val="宋体"/>
        <charset val="134"/>
      </rPr>
      <t>人，其中建档立卡贫困户</t>
    </r>
    <r>
      <rPr>
        <sz val="9"/>
        <rFont val="Times New Roman"/>
        <charset val="134"/>
      </rPr>
      <t>52</t>
    </r>
    <r>
      <rPr>
        <sz val="9"/>
        <rFont val="宋体"/>
        <charset val="134"/>
      </rPr>
      <t>户</t>
    </r>
    <r>
      <rPr>
        <sz val="9"/>
        <rFont val="Times New Roman"/>
        <charset val="134"/>
      </rPr>
      <t>155</t>
    </r>
    <r>
      <rPr>
        <sz val="9"/>
        <rFont val="宋体"/>
        <charset val="134"/>
      </rPr>
      <t>人。</t>
    </r>
  </si>
  <si>
    <t>实施贫困村功能提升</t>
  </si>
  <si>
    <t>改善村居环境、扶持贫困户发展项目</t>
  </si>
  <si>
    <t>铜壁关乡建边村大浪速村民小组村庄整治功能提升</t>
  </si>
  <si>
    <r>
      <rPr>
        <sz val="9"/>
        <rFont val="宋体"/>
        <charset val="134"/>
      </rPr>
      <t>外垟粉刷</t>
    </r>
    <r>
      <rPr>
        <sz val="9"/>
        <rFont val="Times New Roman"/>
        <charset val="134"/>
      </rPr>
      <t>1000</t>
    </r>
    <r>
      <rPr>
        <sz val="9"/>
        <rFont val="宋体"/>
        <charset val="134"/>
      </rPr>
      <t>㎡，树脂瓦屋面</t>
    </r>
    <r>
      <rPr>
        <sz val="9"/>
        <rFont val="Times New Roman"/>
        <charset val="134"/>
      </rPr>
      <t>3300</t>
    </r>
    <r>
      <rPr>
        <sz val="9"/>
        <rFont val="宋体"/>
        <charset val="134"/>
      </rPr>
      <t>㎡，墙面喷刷、涂料</t>
    </r>
    <r>
      <rPr>
        <sz val="9"/>
        <rFont val="Times New Roman"/>
        <charset val="134"/>
      </rPr>
      <t>1800</t>
    </r>
    <r>
      <rPr>
        <sz val="9"/>
        <rFont val="宋体"/>
        <charset val="134"/>
      </rPr>
      <t>㎡，室外场地硬化、铺砖</t>
    </r>
    <r>
      <rPr>
        <sz val="9"/>
        <rFont val="Times New Roman"/>
        <charset val="134"/>
      </rPr>
      <t>6000</t>
    </r>
    <r>
      <rPr>
        <sz val="9"/>
        <rFont val="宋体"/>
        <charset val="134"/>
      </rPr>
      <t>㎡</t>
    </r>
  </si>
  <si>
    <t>人居环境提升</t>
  </si>
  <si>
    <t>铜壁关乡建边村小浪速村民小组村庄整治功能提升</t>
  </si>
  <si>
    <r>
      <rPr>
        <sz val="9"/>
        <rFont val="宋体"/>
        <charset val="134"/>
      </rPr>
      <t>外垟粉刷</t>
    </r>
    <r>
      <rPr>
        <sz val="9"/>
        <rFont val="Times New Roman"/>
        <charset val="134"/>
      </rPr>
      <t>2500</t>
    </r>
    <r>
      <rPr>
        <sz val="9"/>
        <rFont val="宋体"/>
        <charset val="134"/>
      </rPr>
      <t>㎡，树脂瓦屋面</t>
    </r>
    <r>
      <rPr>
        <sz val="9"/>
        <rFont val="Times New Roman"/>
        <charset val="134"/>
      </rPr>
      <t>2500</t>
    </r>
    <r>
      <rPr>
        <sz val="9"/>
        <rFont val="宋体"/>
        <charset val="134"/>
      </rPr>
      <t>㎡，砖砌踏步</t>
    </r>
    <r>
      <rPr>
        <sz val="9"/>
        <rFont val="Times New Roman"/>
        <charset val="134"/>
      </rPr>
      <t>260</t>
    </r>
    <r>
      <rPr>
        <sz val="9"/>
        <rFont val="宋体"/>
        <charset val="134"/>
      </rPr>
      <t>㎡，室外场地硬化、铺砖</t>
    </r>
    <r>
      <rPr>
        <sz val="9"/>
        <rFont val="Times New Roman"/>
        <charset val="134"/>
      </rPr>
      <t>3600</t>
    </r>
    <r>
      <rPr>
        <sz val="9"/>
        <rFont val="宋体"/>
        <charset val="134"/>
      </rPr>
      <t>㎡</t>
    </r>
  </si>
  <si>
    <r>
      <rPr>
        <sz val="9"/>
        <rFont val="宋体"/>
        <charset val="134"/>
      </rPr>
      <t>铜壁关乡三合村小寨易地扶贫搬迁工程</t>
    </r>
    <r>
      <rPr>
        <sz val="9"/>
        <rFont val="Times New Roman"/>
        <charset val="134"/>
      </rPr>
      <t>(</t>
    </r>
    <r>
      <rPr>
        <sz val="9"/>
        <rFont val="宋体"/>
        <charset val="134"/>
      </rPr>
      <t>一期</t>
    </r>
    <r>
      <rPr>
        <sz val="9"/>
        <rFont val="Times New Roman"/>
        <charset val="134"/>
      </rPr>
      <t>)</t>
    </r>
  </si>
  <si>
    <r>
      <rPr>
        <sz val="9"/>
        <rFont val="宋体"/>
        <charset val="134"/>
      </rPr>
      <t>道路结构形式：水泥道路，道路公里数</t>
    </r>
    <r>
      <rPr>
        <sz val="9"/>
        <rFont val="Times New Roman"/>
        <charset val="134"/>
      </rPr>
      <t>/</t>
    </r>
    <r>
      <rPr>
        <sz val="9"/>
        <rFont val="宋体"/>
        <charset val="134"/>
      </rPr>
      <t>平方数：</t>
    </r>
    <r>
      <rPr>
        <sz val="9"/>
        <rFont val="Times New Roman"/>
        <charset val="134"/>
      </rPr>
      <t>1.366/5728.47</t>
    </r>
    <r>
      <rPr>
        <sz val="9"/>
        <rFont val="宋体"/>
        <charset val="134"/>
      </rPr>
      <t>㎡、砂砾石基层</t>
    </r>
    <r>
      <rPr>
        <sz val="9"/>
        <rFont val="Times New Roman"/>
        <charset val="134"/>
      </rPr>
      <t>1137.5m³</t>
    </r>
    <r>
      <rPr>
        <sz val="9"/>
        <rFont val="宋体"/>
        <charset val="134"/>
      </rPr>
      <t>、排水沟工程量：</t>
    </r>
    <r>
      <rPr>
        <sz val="9"/>
        <rFont val="Times New Roman"/>
        <charset val="134"/>
      </rPr>
      <t>734.5m</t>
    </r>
    <r>
      <rPr>
        <sz val="9"/>
        <rFont val="宋体"/>
        <charset val="134"/>
      </rPr>
      <t>、挡墙工程量：</t>
    </r>
    <r>
      <rPr>
        <sz val="9"/>
        <rFont val="Times New Roman"/>
        <charset val="134"/>
      </rPr>
      <t xml:space="preserve">1100m³ </t>
    </r>
    <r>
      <rPr>
        <sz val="9"/>
        <rFont val="宋体"/>
        <charset val="134"/>
      </rPr>
      <t>、挡墙墙背回填砂砾石工程量：</t>
    </r>
    <r>
      <rPr>
        <sz val="9"/>
        <rFont val="Times New Roman"/>
        <charset val="134"/>
      </rPr>
      <t>764.71m³</t>
    </r>
    <r>
      <rPr>
        <sz val="9"/>
        <rFont val="宋体"/>
        <charset val="134"/>
      </rPr>
      <t>、挖一般土方工程量：</t>
    </r>
    <r>
      <rPr>
        <sz val="9"/>
        <rFont val="Times New Roman"/>
        <charset val="134"/>
      </rPr>
      <t>8695.88m³</t>
    </r>
    <r>
      <rPr>
        <sz val="9"/>
        <rFont val="宋体"/>
        <charset val="134"/>
      </rPr>
      <t>、回填方工程量</t>
    </r>
    <r>
      <rPr>
        <sz val="9"/>
        <rFont val="Times New Roman"/>
        <charset val="134"/>
      </rPr>
      <t>2072.94m³</t>
    </r>
    <r>
      <rPr>
        <sz val="9"/>
        <rFont val="宋体"/>
        <charset val="134"/>
      </rPr>
      <t>。</t>
    </r>
  </si>
  <si>
    <t>改善群众生产生活条件</t>
  </si>
  <si>
    <t>九、守边强基工程</t>
  </si>
  <si>
    <t>（一）抵边自然村道路建设</t>
  </si>
  <si>
    <t>（二）抵边村组综合整治</t>
  </si>
  <si>
    <t>（三）边民互市贸易设施建设</t>
  </si>
  <si>
    <t>（四）护边员公益性岗位</t>
  </si>
  <si>
    <t>十、兜底保障工程</t>
  </si>
  <si>
    <t>（一）五保养老残疾人设施建设</t>
  </si>
  <si>
    <t>铜壁关乡农村互助养老服务站建设项目</t>
  </si>
  <si>
    <r>
      <rPr>
        <sz val="9"/>
        <rFont val="宋体"/>
        <charset val="134"/>
      </rPr>
      <t>新建农村互助养老服务站综合楼一幢，二层框架结构。总投资</t>
    </r>
    <r>
      <rPr>
        <sz val="9"/>
        <rFont val="Times New Roman"/>
        <charset val="134"/>
      </rPr>
      <t>40</t>
    </r>
    <r>
      <rPr>
        <sz val="9"/>
        <rFont val="宋体"/>
        <charset val="134"/>
      </rPr>
      <t>万元：资金来源：省级</t>
    </r>
    <r>
      <rPr>
        <sz val="9"/>
        <rFont val="Times New Roman"/>
        <charset val="134"/>
      </rPr>
      <t>24</t>
    </r>
    <r>
      <rPr>
        <sz val="9"/>
        <rFont val="宋体"/>
        <charset val="134"/>
      </rPr>
      <t>万，州级</t>
    </r>
    <r>
      <rPr>
        <sz val="9"/>
        <rFont val="Times New Roman"/>
        <charset val="134"/>
      </rPr>
      <t>12</t>
    </r>
    <r>
      <rPr>
        <sz val="9"/>
        <rFont val="宋体"/>
        <charset val="134"/>
      </rPr>
      <t>万，县级</t>
    </r>
    <r>
      <rPr>
        <sz val="9"/>
        <rFont val="Times New Roman"/>
        <charset val="134"/>
      </rPr>
      <t>4</t>
    </r>
    <r>
      <rPr>
        <sz val="9"/>
        <rFont val="宋体"/>
        <charset val="134"/>
      </rPr>
      <t>万元。</t>
    </r>
  </si>
  <si>
    <t>2020.01.01</t>
  </si>
  <si>
    <t>2020.12.30</t>
  </si>
  <si>
    <t>能满足铜壁关乡居家养老服务</t>
  </si>
  <si>
    <t>保障和改善贫困户老年生活条件</t>
  </si>
  <si>
    <t>民政</t>
  </si>
  <si>
    <t>（二）妇女儿童保护设施建设</t>
  </si>
  <si>
    <t>（三）无劳力兜底保障</t>
  </si>
  <si>
    <r>
      <rPr>
        <b/>
        <sz val="9"/>
        <rFont val="Times New Roman"/>
        <charset val="134"/>
      </rPr>
      <t>1.</t>
    </r>
    <r>
      <rPr>
        <b/>
        <sz val="9"/>
        <rFont val="宋体"/>
        <charset val="134"/>
      </rPr>
      <t>五保户及孤寡老人救助</t>
    </r>
  </si>
  <si>
    <t>铜壁关乡五保户及孤寡老人救助项目</t>
  </si>
  <si>
    <t>补助</t>
  </si>
  <si>
    <r>
      <rPr>
        <sz val="9"/>
        <rFont val="Times New Roman"/>
        <charset val="134"/>
      </rPr>
      <t>8</t>
    </r>
    <r>
      <rPr>
        <sz val="9"/>
        <rFont val="宋体"/>
        <charset val="134"/>
      </rPr>
      <t>人月保障、救济金</t>
    </r>
    <r>
      <rPr>
        <sz val="9"/>
        <rFont val="Times New Roman"/>
        <charset val="134"/>
      </rPr>
      <t>460</t>
    </r>
    <r>
      <rPr>
        <sz val="9"/>
        <rFont val="宋体"/>
        <charset val="134"/>
      </rPr>
      <t>元</t>
    </r>
    <r>
      <rPr>
        <sz val="9"/>
        <rFont val="Times New Roman"/>
        <charset val="134"/>
      </rPr>
      <t>/</t>
    </r>
    <r>
      <rPr>
        <sz val="9"/>
        <rFont val="宋体"/>
        <charset val="134"/>
      </rPr>
      <t>月</t>
    </r>
  </si>
  <si>
    <t>生活保障</t>
  </si>
  <si>
    <t>社会保障助推脱贫攻坚。</t>
  </si>
  <si>
    <r>
      <rPr>
        <b/>
        <sz val="9"/>
        <rFont val="Times New Roman"/>
        <charset val="134"/>
      </rPr>
      <t>2.</t>
    </r>
    <r>
      <rPr>
        <b/>
        <sz val="9"/>
        <rFont val="宋体"/>
        <charset val="134"/>
      </rPr>
      <t>重度残疾人救助</t>
    </r>
  </si>
  <si>
    <t>铜壁关乡重度残疾人救助项目</t>
  </si>
  <si>
    <r>
      <rPr>
        <sz val="9"/>
        <rFont val="宋体"/>
        <charset val="134"/>
      </rPr>
      <t>困难残疾人生活补贴标准为每人每月</t>
    </r>
    <r>
      <rPr>
        <sz val="9"/>
        <rFont val="Times New Roman"/>
        <charset val="134"/>
      </rPr>
      <t>50</t>
    </r>
    <r>
      <rPr>
        <sz val="9"/>
        <rFont val="宋体"/>
        <charset val="134"/>
      </rPr>
      <t>元；重度残疾人护理补贴标准为一级每人每月</t>
    </r>
    <r>
      <rPr>
        <sz val="9"/>
        <rFont val="Times New Roman"/>
        <charset val="134"/>
      </rPr>
      <t>70</t>
    </r>
    <r>
      <rPr>
        <sz val="9"/>
        <rFont val="宋体"/>
        <charset val="134"/>
      </rPr>
      <t>元，二级为每人每月</t>
    </r>
    <r>
      <rPr>
        <sz val="9"/>
        <rFont val="Times New Roman"/>
        <charset val="134"/>
      </rPr>
      <t>43</t>
    </r>
    <r>
      <rPr>
        <sz val="9"/>
        <rFont val="宋体"/>
        <charset val="134"/>
      </rPr>
      <t>元；</t>
    </r>
  </si>
  <si>
    <r>
      <rPr>
        <b/>
        <sz val="9"/>
        <rFont val="Times New Roman"/>
        <charset val="134"/>
      </rPr>
      <t>3.</t>
    </r>
    <r>
      <rPr>
        <b/>
        <sz val="9"/>
        <rFont val="宋体"/>
        <charset val="134"/>
      </rPr>
      <t>重大疾病救助</t>
    </r>
  </si>
  <si>
    <t>铜壁关乡重大疾病救助项目</t>
  </si>
  <si>
    <r>
      <rPr>
        <sz val="9"/>
        <rFont val="Times New Roman"/>
        <charset val="134"/>
      </rPr>
      <t>22</t>
    </r>
    <r>
      <rPr>
        <sz val="9"/>
        <rFont val="宋体"/>
        <charset val="134"/>
      </rPr>
      <t>种重大疾病救助</t>
    </r>
  </si>
  <si>
    <t>重大疾病救助</t>
  </si>
  <si>
    <t>十一、金融扶贫</t>
  </si>
  <si>
    <t>（一）小额信贷贴息</t>
  </si>
  <si>
    <t>（二）扶贫龙头企业贴息</t>
  </si>
  <si>
    <t>（三）农业保险（产业保险）</t>
  </si>
  <si>
    <t>（四）合作社</t>
  </si>
  <si>
    <t>（五）其他</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</si>
</sst>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_ "/>
    <numFmt numFmtId="179" formatCode="0_);[Red]\(0\)"/>
    <numFmt numFmtId="180" formatCode="0.00;[Red]0.00"/>
    <numFmt numFmtId="181" formatCode="0.00_);\(0.00\)"/>
    <numFmt numFmtId="182" formatCode="0.000_ "/>
  </numFmts>
  <fonts count="37">
    <font>
      <sz val="11"/>
      <color theme="1"/>
      <name val="等线"/>
      <charset val="134"/>
      <scheme val="minor"/>
    </font>
    <font>
      <sz val="22"/>
      <name val="方正小标宋简体"/>
      <charset val="134"/>
    </font>
    <font>
      <b/>
      <sz val="22"/>
      <name val="方正小标宋简体"/>
      <charset val="134"/>
    </font>
    <font>
      <b/>
      <sz val="12"/>
      <name val="宋体"/>
      <charset val="134"/>
    </font>
    <font>
      <b/>
      <sz val="12"/>
      <name val="Times New Roman"/>
      <charset val="134"/>
    </font>
    <font>
      <b/>
      <sz val="10"/>
      <name val="宋体"/>
      <charset val="134"/>
    </font>
    <font>
      <b/>
      <sz val="10"/>
      <name val="Times New Roman"/>
      <charset val="134"/>
    </font>
    <font>
      <sz val="9"/>
      <name val="Times New Roman"/>
      <charset val="134"/>
    </font>
    <font>
      <b/>
      <sz val="9"/>
      <name val="宋体"/>
      <charset val="134"/>
    </font>
    <font>
      <b/>
      <sz val="9"/>
      <name val="Times New Roman"/>
      <charset val="134"/>
    </font>
    <font>
      <sz val="9"/>
      <name val="宋体"/>
      <charset val="134"/>
    </font>
    <font>
      <b/>
      <i/>
      <sz val="9"/>
      <name val="Times New Roman"/>
      <charset val="134"/>
    </font>
    <font>
      <b/>
      <i/>
      <sz val="10"/>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
      <sz val="12"/>
      <name val="宋体"/>
      <charset val="134"/>
    </font>
    <font>
      <sz val="12"/>
      <name val="Times New Roman"/>
      <charset val="134"/>
    </font>
    <font>
      <sz val="9"/>
      <name val="宋体"/>
      <charset val="134"/>
    </font>
  </fonts>
  <fills count="3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31"/>
        <bgColor indexed="64"/>
      </patternFill>
    </fill>
    <fill>
      <patternFill patternType="solid">
        <fgColor rgb="FFCCCC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8"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1" fillId="0" borderId="0" applyNumberFormat="0" applyFill="0" applyBorder="0" applyAlignment="0" applyProtection="0">
      <alignment vertical="center"/>
    </xf>
    <xf numFmtId="0" fontId="22" fillId="9" borderId="11" applyNumberFormat="0" applyAlignment="0" applyProtection="0">
      <alignment vertical="center"/>
    </xf>
    <xf numFmtId="0" fontId="23" fillId="10" borderId="12" applyNumberFormat="0" applyAlignment="0" applyProtection="0">
      <alignment vertical="center"/>
    </xf>
    <xf numFmtId="0" fontId="24" fillId="10" borderId="11" applyNumberFormat="0" applyAlignment="0" applyProtection="0">
      <alignment vertical="center"/>
    </xf>
    <xf numFmtId="0" fontId="25" fillId="11" borderId="13" applyNumberFormat="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xf numFmtId="0" fontId="31" fillId="35" borderId="0" applyNumberFormat="0" applyBorder="0" applyAlignment="0" applyProtection="0">
      <alignment vertical="center"/>
    </xf>
    <xf numFmtId="0" fontId="32" fillId="36" borderId="0" applyNumberFormat="0" applyBorder="0" applyAlignment="0" applyProtection="0">
      <alignment vertical="center"/>
    </xf>
    <xf numFmtId="0" fontId="32" fillId="37" borderId="0" applyNumberFormat="0" applyBorder="0" applyAlignment="0" applyProtection="0">
      <alignment vertical="center"/>
    </xf>
    <xf numFmtId="0" fontId="31" fillId="38" borderId="0" applyNumberFormat="0" applyBorder="0" applyAlignment="0" applyProtection="0">
      <alignment vertical="center"/>
    </xf>
    <xf numFmtId="0" fontId="33" fillId="0" borderId="0">
      <alignment vertical="center"/>
    </xf>
    <xf numFmtId="0" fontId="33" fillId="0" borderId="0">
      <alignment vertical="center"/>
    </xf>
    <xf numFmtId="0" fontId="34" fillId="0" borderId="0"/>
    <xf numFmtId="0" fontId="34" fillId="0" borderId="0">
      <alignment vertical="center"/>
    </xf>
    <xf numFmtId="0" fontId="34" fillId="0" borderId="0"/>
    <xf numFmtId="0" fontId="33" fillId="0" borderId="0"/>
    <xf numFmtId="0" fontId="35" fillId="0" borderId="0">
      <alignment vertical="center"/>
    </xf>
    <xf numFmtId="0" fontId="33" fillId="0" borderId="0" applyProtection="0">
      <alignment vertical="center"/>
    </xf>
    <xf numFmtId="0" fontId="34" fillId="0" borderId="0"/>
  </cellStyleXfs>
  <cellXfs count="216">
    <xf numFmtId="0" fontId="0" fillId="0" borderId="0" xfId="0"/>
    <xf numFmtId="0" fontId="1" fillId="2" borderId="0" xfId="50" applyFont="1" applyFill="1" applyAlignment="1">
      <alignment horizontal="center" vertical="center" wrapText="1"/>
    </xf>
    <xf numFmtId="0" fontId="2" fillId="2" borderId="0" xfId="50" applyFont="1" applyFill="1" applyAlignment="1">
      <alignment horizontal="left" vertical="center" wrapText="1"/>
    </xf>
    <xf numFmtId="0" fontId="2" fillId="2" borderId="0" xfId="50" applyFont="1" applyFill="1" applyAlignment="1">
      <alignment horizontal="center" vertical="center" wrapText="1"/>
    </xf>
    <xf numFmtId="0" fontId="3" fillId="2" borderId="1" xfId="50" applyFont="1" applyFill="1" applyBorder="1" applyAlignment="1">
      <alignment horizontal="left" vertical="center" wrapText="1"/>
    </xf>
    <xf numFmtId="0" fontId="4" fillId="2" borderId="1" xfId="50" applyFont="1" applyFill="1" applyBorder="1" applyAlignment="1">
      <alignment horizontal="left"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49" fontId="5" fillId="3" borderId="2" xfId="0" applyNumberFormat="1" applyFont="1" applyFill="1" applyBorder="1" applyAlignment="1">
      <alignment horizontal="center" vertical="center" wrapText="1"/>
    </xf>
    <xf numFmtId="49" fontId="6" fillId="3" borderId="2" xfId="0" applyNumberFormat="1" applyFont="1" applyFill="1" applyBorder="1" applyAlignment="1">
      <alignment horizontal="center" vertical="center" wrapText="1"/>
    </xf>
    <xf numFmtId="176" fontId="5" fillId="3" borderId="2" xfId="50" applyNumberFormat="1" applyFont="1" applyFill="1" applyBorder="1" applyAlignment="1">
      <alignment horizontal="center" vertical="center" wrapText="1"/>
    </xf>
    <xf numFmtId="176" fontId="6" fillId="3" borderId="2" xfId="50" applyNumberFormat="1" applyFont="1" applyFill="1" applyBorder="1" applyAlignment="1">
      <alignment horizontal="center" vertical="center" wrapText="1"/>
    </xf>
    <xf numFmtId="176" fontId="5" fillId="3" borderId="3" xfId="0" applyNumberFormat="1" applyFont="1" applyFill="1" applyBorder="1" applyAlignment="1">
      <alignment horizontal="center" vertical="center" wrapText="1"/>
    </xf>
    <xf numFmtId="0" fontId="6" fillId="3" borderId="2" xfId="0" applyFont="1" applyFill="1" applyBorder="1" applyAlignment="1">
      <alignment horizontal="center" vertical="center"/>
    </xf>
    <xf numFmtId="0" fontId="6" fillId="3" borderId="2" xfId="0" applyFont="1" applyFill="1" applyBorder="1" applyAlignment="1">
      <alignment horizontal="center" vertical="center" wrapText="1"/>
    </xf>
    <xf numFmtId="0" fontId="6" fillId="3" borderId="4" xfId="0" applyFont="1" applyFill="1" applyBorder="1" applyAlignment="1">
      <alignment horizontal="center" vertical="center" wrapText="1"/>
    </xf>
    <xf numFmtId="176" fontId="5" fillId="3" borderId="2" xfId="0" applyNumberFormat="1" applyFont="1" applyFill="1" applyBorder="1" applyAlignment="1">
      <alignment horizontal="center" vertical="center" wrapText="1"/>
    </xf>
    <xf numFmtId="176" fontId="6" fillId="3" borderId="2" xfId="0" applyNumberFormat="1" applyFont="1" applyFill="1" applyBorder="1" applyAlignment="1">
      <alignment horizontal="center" vertical="center" wrapText="1"/>
    </xf>
    <xf numFmtId="176" fontId="6" fillId="3" borderId="4" xfId="0" applyNumberFormat="1" applyFont="1" applyFill="1" applyBorder="1" applyAlignment="1">
      <alignment horizontal="center" vertical="center" wrapText="1"/>
    </xf>
    <xf numFmtId="0" fontId="6" fillId="3" borderId="5" xfId="0" applyFont="1" applyFill="1" applyBorder="1" applyAlignment="1">
      <alignment horizontal="center" vertical="center" wrapText="1"/>
    </xf>
    <xf numFmtId="176" fontId="6" fillId="3" borderId="5" xfId="0" applyNumberFormat="1" applyFont="1" applyFill="1" applyBorder="1" applyAlignment="1">
      <alignment horizontal="center" vertical="center" wrapText="1"/>
    </xf>
    <xf numFmtId="0" fontId="7" fillId="4" borderId="2" xfId="0" applyFont="1" applyFill="1" applyBorder="1" applyAlignment="1">
      <alignment horizontal="center" vertical="center" wrapText="1"/>
    </xf>
    <xf numFmtId="0" fontId="8" fillId="4" borderId="2" xfId="0" applyFont="1" applyFill="1" applyBorder="1" applyAlignment="1">
      <alignment horizontal="left" vertical="center" wrapText="1"/>
    </xf>
    <xf numFmtId="0" fontId="9" fillId="4" borderId="2" xfId="0" applyFont="1" applyFill="1" applyBorder="1" applyAlignment="1">
      <alignment horizontal="center" vertical="center" wrapText="1"/>
    </xf>
    <xf numFmtId="49" fontId="9" fillId="4" borderId="2" xfId="0" applyNumberFormat="1" applyFont="1" applyFill="1" applyBorder="1" applyAlignment="1">
      <alignment horizontal="center" vertical="center" wrapText="1"/>
    </xf>
    <xf numFmtId="176" fontId="9" fillId="4" borderId="2" xfId="0" applyNumberFormat="1" applyFont="1" applyFill="1" applyBorder="1" applyAlignment="1">
      <alignment horizontal="center" vertical="center" wrapText="1"/>
    </xf>
    <xf numFmtId="177" fontId="9" fillId="4" borderId="2" xfId="0" applyNumberFormat="1" applyFont="1" applyFill="1" applyBorder="1" applyAlignment="1">
      <alignment horizontal="center" vertical="center" wrapText="1"/>
    </xf>
    <xf numFmtId="0" fontId="7" fillId="5" borderId="2" xfId="0" applyFont="1" applyFill="1" applyBorder="1" applyAlignment="1">
      <alignment horizontal="center" vertical="center" wrapText="1"/>
    </xf>
    <xf numFmtId="0" fontId="8" fillId="5" borderId="2" xfId="55" applyFont="1" applyFill="1" applyBorder="1" applyAlignment="1" applyProtection="1">
      <alignment horizontal="left" vertical="center" wrapText="1"/>
      <protection locked="0"/>
    </xf>
    <xf numFmtId="0" fontId="9" fillId="5" borderId="2" xfId="55" applyFont="1" applyFill="1" applyBorder="1" applyAlignment="1" applyProtection="1">
      <alignment horizontal="left" vertical="center" wrapText="1"/>
      <protection locked="0"/>
    </xf>
    <xf numFmtId="0" fontId="9" fillId="5" borderId="2" xfId="0" applyFont="1" applyFill="1" applyBorder="1" applyAlignment="1">
      <alignment horizontal="center" vertical="center" wrapText="1"/>
    </xf>
    <xf numFmtId="0" fontId="9" fillId="5" borderId="2" xfId="0" applyFont="1" applyFill="1" applyBorder="1" applyAlignment="1">
      <alignment horizontal="left" vertical="center" wrapText="1"/>
    </xf>
    <xf numFmtId="49" fontId="9" fillId="5" borderId="2" xfId="0" applyNumberFormat="1" applyFont="1" applyFill="1" applyBorder="1" applyAlignment="1">
      <alignment horizontal="center" vertical="center" wrapText="1"/>
    </xf>
    <xf numFmtId="176" fontId="9" fillId="5" borderId="2" xfId="0" applyNumberFormat="1" applyFont="1" applyFill="1" applyBorder="1" applyAlignment="1">
      <alignment horizontal="center" vertical="center" wrapText="1"/>
    </xf>
    <xf numFmtId="177" fontId="9" fillId="5" borderId="2" xfId="0" applyNumberFormat="1" applyFont="1" applyFill="1" applyBorder="1" applyAlignment="1">
      <alignment horizontal="center" vertical="center" wrapText="1"/>
    </xf>
    <xf numFmtId="0" fontId="7" fillId="6" borderId="2" xfId="0" applyFont="1" applyFill="1" applyBorder="1" applyAlignment="1">
      <alignment horizontal="center" vertical="center" wrapText="1"/>
    </xf>
    <xf numFmtId="0" fontId="8" fillId="6" borderId="2" xfId="55" applyFont="1" applyFill="1" applyBorder="1" applyAlignment="1" applyProtection="1">
      <alignment horizontal="left" vertical="center" wrapText="1"/>
      <protection locked="0"/>
    </xf>
    <xf numFmtId="0" fontId="9" fillId="6" borderId="2" xfId="55" applyFont="1" applyFill="1" applyBorder="1" applyAlignment="1" applyProtection="1">
      <alignment horizontal="left" vertical="center" wrapText="1"/>
      <protection locked="0"/>
    </xf>
    <xf numFmtId="0" fontId="9" fillId="6" borderId="2"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9" fillId="6" borderId="2" xfId="0" applyFont="1" applyFill="1" applyBorder="1" applyAlignment="1">
      <alignment horizontal="left" vertical="center" wrapText="1"/>
    </xf>
    <xf numFmtId="49" fontId="9" fillId="6" borderId="2" xfId="0" applyNumberFormat="1" applyFont="1" applyFill="1" applyBorder="1" applyAlignment="1">
      <alignment horizontal="center" vertical="center" wrapText="1"/>
    </xf>
    <xf numFmtId="176" fontId="9" fillId="6" borderId="2" xfId="0" applyNumberFormat="1" applyFont="1" applyFill="1" applyBorder="1" applyAlignment="1">
      <alignment horizontal="center" vertical="center" wrapText="1"/>
    </xf>
    <xf numFmtId="177" fontId="9" fillId="6" borderId="2" xfId="0" applyNumberFormat="1" applyFont="1" applyFill="1" applyBorder="1" applyAlignment="1">
      <alignment horizontal="center" vertical="center" wrapText="1"/>
    </xf>
    <xf numFmtId="0" fontId="8" fillId="6" borderId="2" xfId="0" applyFont="1" applyFill="1" applyBorder="1" applyAlignment="1" applyProtection="1">
      <alignment horizontal="center" vertical="center" wrapText="1"/>
      <protection locked="0"/>
    </xf>
    <xf numFmtId="176" fontId="9" fillId="6" borderId="2" xfId="0" applyNumberFormat="1" applyFont="1" applyFill="1" applyBorder="1" applyAlignment="1">
      <alignment horizontal="left" vertical="center" wrapText="1"/>
    </xf>
    <xf numFmtId="0" fontId="7" fillId="3" borderId="2" xfId="0" applyFont="1" applyFill="1" applyBorder="1" applyAlignment="1">
      <alignment horizontal="center" vertical="center" wrapText="1"/>
    </xf>
    <xf numFmtId="0" fontId="8" fillId="5" borderId="2" xfId="0" applyFont="1" applyFill="1" applyBorder="1" applyAlignment="1">
      <alignment horizontal="left" vertical="center" wrapText="1"/>
    </xf>
    <xf numFmtId="178" fontId="9" fillId="5" borderId="2" xfId="0" applyNumberFormat="1" applyFont="1" applyFill="1" applyBorder="1" applyAlignment="1">
      <alignment horizontal="left" vertical="center" wrapText="1"/>
    </xf>
    <xf numFmtId="178" fontId="9" fillId="5" borderId="2" xfId="0" applyNumberFormat="1" applyFont="1" applyFill="1" applyBorder="1" applyAlignment="1">
      <alignment horizontal="center" vertical="center" wrapText="1"/>
    </xf>
    <xf numFmtId="0" fontId="10" fillId="6" borderId="2" xfId="0" applyFont="1" applyFill="1" applyBorder="1" applyAlignment="1">
      <alignment horizontal="left" vertical="center" wrapText="1"/>
    </xf>
    <xf numFmtId="0" fontId="7" fillId="6" borderId="2" xfId="0" applyFont="1" applyFill="1" applyBorder="1" applyAlignment="1">
      <alignment horizontal="left" vertical="center" wrapText="1"/>
    </xf>
    <xf numFmtId="0" fontId="10" fillId="6" borderId="2" xfId="0" applyFont="1" applyFill="1" applyBorder="1" applyAlignment="1">
      <alignment horizontal="center" vertical="center" wrapText="1"/>
    </xf>
    <xf numFmtId="178" fontId="7" fillId="6" borderId="2" xfId="0" applyNumberFormat="1" applyFont="1" applyFill="1" applyBorder="1" applyAlignment="1">
      <alignment horizontal="left" vertical="center" wrapText="1"/>
    </xf>
    <xf numFmtId="178" fontId="7" fillId="6" borderId="2" xfId="0" applyNumberFormat="1" applyFont="1" applyFill="1" applyBorder="1" applyAlignment="1">
      <alignment horizontal="center" vertical="center" wrapText="1"/>
    </xf>
    <xf numFmtId="177" fontId="7" fillId="6" borderId="2" xfId="0" applyNumberFormat="1" applyFont="1" applyFill="1" applyBorder="1" applyAlignment="1">
      <alignment horizontal="center" vertical="center" wrapText="1"/>
    </xf>
    <xf numFmtId="0" fontId="7" fillId="6" borderId="2" xfId="0" applyFont="1" applyFill="1" applyBorder="1" applyAlignment="1" applyProtection="1">
      <alignment horizontal="center" vertical="center" wrapText="1"/>
      <protection locked="0"/>
    </xf>
    <xf numFmtId="0" fontId="9" fillId="3" borderId="2" xfId="0" applyFont="1" applyFill="1" applyBorder="1" applyAlignment="1">
      <alignment horizontal="left" vertical="center" wrapText="1"/>
    </xf>
    <xf numFmtId="0" fontId="9" fillId="3" borderId="2" xfId="55" applyFont="1" applyFill="1" applyBorder="1" applyAlignment="1" applyProtection="1">
      <alignment horizontal="left" vertical="center" wrapText="1"/>
      <protection locked="0"/>
    </xf>
    <xf numFmtId="0" fontId="9" fillId="3"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177" fontId="9" fillId="3" borderId="2" xfId="0" applyNumberFormat="1" applyFont="1" applyFill="1" applyBorder="1" applyAlignment="1">
      <alignment horizontal="left" vertical="center" wrapText="1"/>
    </xf>
    <xf numFmtId="177" fontId="9" fillId="3" borderId="2" xfId="0" applyNumberFormat="1" applyFont="1" applyFill="1" applyBorder="1" applyAlignment="1">
      <alignment horizontal="center" vertical="center" wrapText="1"/>
    </xf>
    <xf numFmtId="0" fontId="8" fillId="3" borderId="2" xfId="0" applyFont="1" applyFill="1" applyBorder="1" applyAlignment="1" applyProtection="1">
      <alignment horizontal="center" vertical="center" wrapText="1"/>
      <protection locked="0"/>
    </xf>
    <xf numFmtId="0" fontId="10" fillId="3" borderId="2" xfId="0" applyFont="1" applyFill="1" applyBorder="1" applyAlignment="1">
      <alignment horizontal="left" vertical="center" wrapText="1"/>
    </xf>
    <xf numFmtId="0" fontId="10" fillId="3" borderId="2" xfId="0" applyFont="1" applyFill="1" applyBorder="1" applyAlignment="1">
      <alignment horizontal="center" vertical="center" wrapText="1"/>
    </xf>
    <xf numFmtId="0" fontId="7" fillId="3" borderId="2" xfId="54" applyFont="1" applyFill="1" applyBorder="1" applyAlignment="1">
      <alignment horizontal="center" vertical="center" wrapText="1"/>
    </xf>
    <xf numFmtId="179" fontId="7" fillId="3" borderId="2" xfId="0" applyNumberFormat="1" applyFont="1" applyFill="1" applyBorder="1" applyAlignment="1">
      <alignment horizontal="center" vertical="center"/>
    </xf>
    <xf numFmtId="176" fontId="7" fillId="3" borderId="2" xfId="0" applyNumberFormat="1" applyFont="1" applyFill="1" applyBorder="1" applyAlignment="1">
      <alignment horizontal="center" vertical="center"/>
    </xf>
    <xf numFmtId="0" fontId="7" fillId="3" borderId="2" xfId="51" applyFont="1" applyFill="1" applyBorder="1" applyAlignment="1">
      <alignment horizontal="center" vertical="center" wrapText="1"/>
    </xf>
    <xf numFmtId="0" fontId="7" fillId="3" borderId="2" xfId="0" applyFont="1" applyFill="1" applyBorder="1" applyAlignment="1">
      <alignment horizontal="center" vertical="center"/>
    </xf>
    <xf numFmtId="0" fontId="10" fillId="3" borderId="2" xfId="54" applyFont="1" applyFill="1" applyBorder="1" applyAlignment="1">
      <alignment horizontal="left" vertical="center" wrapText="1"/>
    </xf>
    <xf numFmtId="0" fontId="10" fillId="3" borderId="2" xfId="52" applyFont="1" applyFill="1" applyBorder="1" applyAlignment="1">
      <alignment horizontal="left" vertical="center" wrapText="1"/>
    </xf>
    <xf numFmtId="0" fontId="7" fillId="3" borderId="2" xfId="57" applyFont="1" applyFill="1" applyBorder="1" applyAlignment="1">
      <alignment horizontal="center" wrapText="1"/>
    </xf>
    <xf numFmtId="0" fontId="7" fillId="3" borderId="2" xfId="57" applyFont="1" applyFill="1" applyBorder="1" applyAlignment="1">
      <alignment horizontal="center" vertical="center" wrapText="1"/>
    </xf>
    <xf numFmtId="0" fontId="10" fillId="3" borderId="2" xfId="0" applyFont="1" applyFill="1" applyBorder="1" applyAlignment="1">
      <alignment horizontal="center" vertical="center"/>
    </xf>
    <xf numFmtId="49" fontId="7" fillId="3" borderId="2" xfId="0" applyNumberFormat="1" applyFont="1" applyFill="1" applyBorder="1" applyAlignment="1">
      <alignment horizontal="center" vertical="center" wrapText="1"/>
    </xf>
    <xf numFmtId="177" fontId="7" fillId="3" borderId="2" xfId="0" applyNumberFormat="1" applyFont="1" applyFill="1" applyBorder="1" applyAlignment="1">
      <alignment horizontal="center" vertical="center" shrinkToFit="1"/>
    </xf>
    <xf numFmtId="0" fontId="10" fillId="2" borderId="2" xfId="0" applyFont="1" applyFill="1" applyBorder="1" applyAlignment="1">
      <alignment horizontal="center" vertical="center" wrapText="1"/>
    </xf>
    <xf numFmtId="0" fontId="10" fillId="3" borderId="2" xfId="0" applyFont="1" applyFill="1" applyBorder="1" applyAlignment="1" applyProtection="1">
      <alignment horizontal="center" vertical="center" wrapText="1"/>
      <protection locked="0"/>
    </xf>
    <xf numFmtId="177" fontId="10" fillId="3" borderId="2" xfId="0" applyNumberFormat="1" applyFont="1" applyFill="1" applyBorder="1" applyAlignment="1">
      <alignment horizontal="center" vertical="center" wrapText="1"/>
    </xf>
    <xf numFmtId="176" fontId="9" fillId="3" borderId="2" xfId="0" applyNumberFormat="1" applyFont="1" applyFill="1" applyBorder="1" applyAlignment="1">
      <alignment horizontal="left" vertical="center" wrapText="1"/>
    </xf>
    <xf numFmtId="176" fontId="9" fillId="3" borderId="2"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10" fillId="0" borderId="2" xfId="0" applyFont="1" applyBorder="1" applyAlignment="1">
      <alignment horizontal="left" vertical="center" wrapText="1"/>
    </xf>
    <xf numFmtId="0" fontId="10" fillId="0" borderId="2" xfId="0" applyFont="1" applyBorder="1" applyAlignment="1">
      <alignment horizontal="center" vertical="center" wrapText="1"/>
    </xf>
    <xf numFmtId="0" fontId="10" fillId="0" borderId="2" xfId="0" applyFont="1" applyBorder="1" applyAlignment="1">
      <alignment horizontal="center" vertical="center"/>
    </xf>
    <xf numFmtId="0" fontId="7" fillId="0" borderId="2" xfId="0" applyFont="1" applyBorder="1" applyAlignment="1">
      <alignment horizontal="center" vertical="center"/>
    </xf>
    <xf numFmtId="49" fontId="7" fillId="0" borderId="2" xfId="0" applyNumberFormat="1" applyFont="1" applyBorder="1" applyAlignment="1">
      <alignment horizontal="center" vertical="center"/>
    </xf>
    <xf numFmtId="180" fontId="7" fillId="0" borderId="2" xfId="0" applyNumberFormat="1" applyFont="1" applyBorder="1" applyAlignment="1">
      <alignment horizontal="center" vertical="center"/>
    </xf>
    <xf numFmtId="181" fontId="7" fillId="0" borderId="2" xfId="0" applyNumberFormat="1" applyFont="1" applyBorder="1" applyAlignment="1">
      <alignment horizontal="center" vertical="center"/>
    </xf>
    <xf numFmtId="0" fontId="8" fillId="6" borderId="2" xfId="0" applyFont="1" applyFill="1" applyBorder="1" applyAlignment="1">
      <alignment horizontal="left" vertical="center" wrapText="1"/>
    </xf>
    <xf numFmtId="178" fontId="9" fillId="6" borderId="2" xfId="0" applyNumberFormat="1" applyFont="1" applyFill="1" applyBorder="1" applyAlignment="1">
      <alignment horizontal="left" vertical="center" wrapText="1"/>
    </xf>
    <xf numFmtId="49" fontId="7" fillId="0" borderId="2" xfId="0" applyNumberFormat="1" applyFont="1" applyBorder="1" applyAlignment="1">
      <alignment horizontal="center" vertical="center" wrapText="1"/>
    </xf>
    <xf numFmtId="177" fontId="7" fillId="0" borderId="2" xfId="0" applyNumberFormat="1" applyFont="1" applyBorder="1" applyAlignment="1">
      <alignment horizontal="center" vertical="center" wrapText="1"/>
    </xf>
    <xf numFmtId="177" fontId="10" fillId="0" borderId="2" xfId="0" applyNumberFormat="1" applyFont="1" applyBorder="1" applyAlignment="1">
      <alignment horizontal="center" vertical="center" wrapText="1"/>
    </xf>
    <xf numFmtId="0" fontId="9" fillId="2" borderId="2" xfId="55" applyFont="1" applyFill="1" applyBorder="1" applyAlignment="1" applyProtection="1">
      <alignment horizontal="left" vertical="center" wrapText="1"/>
      <protection locked="0"/>
    </xf>
    <xf numFmtId="0" fontId="9"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176" fontId="9" fillId="2" borderId="2" xfId="0" applyNumberFormat="1" applyFont="1" applyFill="1" applyBorder="1" applyAlignment="1">
      <alignment horizontal="left" vertical="center" wrapText="1"/>
    </xf>
    <xf numFmtId="176" fontId="9" fillId="2" borderId="2" xfId="0" applyNumberFormat="1" applyFont="1" applyFill="1" applyBorder="1" applyAlignment="1">
      <alignment horizontal="center" vertical="center" wrapText="1"/>
    </xf>
    <xf numFmtId="0" fontId="10" fillId="2" borderId="2" xfId="0" applyFont="1" applyFill="1" applyBorder="1" applyAlignment="1">
      <alignment horizontal="left" vertical="center" wrapText="1"/>
    </xf>
    <xf numFmtId="49" fontId="10" fillId="2" borderId="2" xfId="0" applyNumberFormat="1" applyFont="1" applyFill="1" applyBorder="1" applyAlignment="1">
      <alignment horizontal="center" vertical="center" wrapText="1"/>
    </xf>
    <xf numFmtId="177" fontId="10" fillId="2" borderId="2" xfId="0" applyNumberFormat="1" applyFont="1" applyFill="1" applyBorder="1" applyAlignment="1">
      <alignment horizontal="center" vertical="center" wrapText="1"/>
    </xf>
    <xf numFmtId="176" fontId="10" fillId="2" borderId="2" xfId="0" applyNumberFormat="1" applyFont="1" applyFill="1" applyBorder="1" applyAlignment="1">
      <alignment horizontal="center" vertical="center" wrapText="1"/>
    </xf>
    <xf numFmtId="0" fontId="10" fillId="2" borderId="2" xfId="0" applyFont="1" applyFill="1" applyBorder="1" applyAlignment="1" applyProtection="1">
      <alignment horizontal="center" vertical="center" wrapText="1"/>
      <protection locked="0"/>
    </xf>
    <xf numFmtId="0" fontId="9" fillId="2" borderId="2" xfId="0" applyFont="1" applyFill="1" applyBorder="1" applyAlignment="1">
      <alignment horizontal="left" vertical="center" wrapText="1"/>
    </xf>
    <xf numFmtId="49" fontId="9" fillId="2" borderId="2" xfId="0" applyNumberFormat="1" applyFont="1" applyFill="1" applyBorder="1" applyAlignment="1">
      <alignment horizontal="center" vertical="center" wrapText="1"/>
    </xf>
    <xf numFmtId="178" fontId="9" fillId="3" borderId="2" xfId="0" applyNumberFormat="1" applyFont="1" applyFill="1" applyBorder="1" applyAlignment="1">
      <alignment horizontal="left" vertical="center" wrapText="1"/>
    </xf>
    <xf numFmtId="178" fontId="10" fillId="3" borderId="2" xfId="0" applyNumberFormat="1" applyFont="1" applyFill="1" applyBorder="1" applyAlignment="1">
      <alignment horizontal="center" vertical="center" wrapText="1"/>
    </xf>
    <xf numFmtId="182" fontId="10" fillId="3" borderId="2" xfId="0" applyNumberFormat="1" applyFont="1" applyFill="1" applyBorder="1" applyAlignment="1">
      <alignment horizontal="center" vertical="center" wrapText="1"/>
    </xf>
    <xf numFmtId="177" fontId="7" fillId="3" borderId="2" xfId="0" applyNumberFormat="1" applyFont="1" applyFill="1" applyBorder="1" applyAlignment="1">
      <alignment horizontal="center" vertical="center" wrapText="1"/>
    </xf>
    <xf numFmtId="177" fontId="7" fillId="3" borderId="2" xfId="0" applyNumberFormat="1" applyFont="1" applyFill="1" applyBorder="1" applyAlignment="1">
      <alignment horizontal="center" vertical="center"/>
    </xf>
    <xf numFmtId="178" fontId="9" fillId="2" borderId="2" xfId="0" applyNumberFormat="1" applyFont="1" applyFill="1" applyBorder="1" applyAlignment="1">
      <alignment horizontal="left" vertical="center" wrapText="1"/>
    </xf>
    <xf numFmtId="176" fontId="8" fillId="2" borderId="2" xfId="0" applyNumberFormat="1" applyFont="1" applyFill="1" applyBorder="1" applyAlignment="1">
      <alignment horizontal="center" vertical="center" wrapText="1"/>
    </xf>
    <xf numFmtId="177" fontId="9" fillId="2" borderId="2" xfId="0" applyNumberFormat="1" applyFont="1" applyFill="1" applyBorder="1" applyAlignment="1">
      <alignment horizontal="center" vertical="center" wrapText="1"/>
    </xf>
    <xf numFmtId="0" fontId="8" fillId="2" borderId="2" xfId="0" applyFont="1" applyFill="1" applyBorder="1" applyAlignment="1" applyProtection="1">
      <alignment horizontal="center" vertical="center" wrapText="1"/>
      <protection locked="0"/>
    </xf>
    <xf numFmtId="0" fontId="9" fillId="6" borderId="2" xfId="0" applyFont="1" applyFill="1" applyBorder="1" applyAlignment="1" applyProtection="1">
      <alignment horizontal="center" vertical="center" wrapText="1"/>
      <protection locked="0"/>
    </xf>
    <xf numFmtId="0" fontId="10" fillId="3" borderId="2" xfId="55" applyFont="1" applyFill="1" applyBorder="1" applyAlignment="1" applyProtection="1">
      <alignment horizontal="left" vertical="center" wrapText="1"/>
      <protection locked="0"/>
    </xf>
    <xf numFmtId="178" fontId="10" fillId="3" borderId="2" xfId="0" applyNumberFormat="1" applyFont="1" applyFill="1" applyBorder="1" applyAlignment="1">
      <alignment horizontal="left" vertical="center" wrapText="1"/>
    </xf>
    <xf numFmtId="180" fontId="7" fillId="3" borderId="2" xfId="0" applyNumberFormat="1" applyFont="1" applyFill="1" applyBorder="1" applyAlignment="1">
      <alignment horizontal="center" vertical="center" wrapText="1"/>
    </xf>
    <xf numFmtId="176" fontId="7" fillId="3" borderId="2" xfId="0" applyNumberFormat="1" applyFont="1" applyFill="1" applyBorder="1" applyAlignment="1">
      <alignment horizontal="center" vertical="center" wrapText="1"/>
    </xf>
    <xf numFmtId="178" fontId="7" fillId="3" borderId="2" xfId="0" applyNumberFormat="1" applyFont="1" applyFill="1" applyBorder="1" applyAlignment="1">
      <alignment horizontal="center" vertical="center" wrapText="1"/>
    </xf>
    <xf numFmtId="0" fontId="9" fillId="6" borderId="2" xfId="0" applyFont="1" applyFill="1" applyBorder="1" applyAlignment="1">
      <alignment horizontal="center" vertical="center"/>
    </xf>
    <xf numFmtId="176" fontId="9" fillId="6" borderId="2" xfId="0" applyNumberFormat="1" applyFont="1" applyFill="1" applyBorder="1" applyAlignment="1">
      <alignment horizontal="left" vertical="center"/>
    </xf>
    <xf numFmtId="176" fontId="9" fillId="6" borderId="2" xfId="0" applyNumberFormat="1" applyFont="1" applyFill="1" applyBorder="1" applyAlignment="1">
      <alignment horizontal="center" vertical="center"/>
    </xf>
    <xf numFmtId="0" fontId="9" fillId="3" borderId="2" xfId="0" applyFont="1" applyFill="1" applyBorder="1" applyAlignment="1">
      <alignment horizontal="center" vertical="center"/>
    </xf>
    <xf numFmtId="179" fontId="9" fillId="3" borderId="2" xfId="0" applyNumberFormat="1" applyFont="1" applyFill="1" applyBorder="1" applyAlignment="1">
      <alignment horizontal="center" vertical="center"/>
    </xf>
    <xf numFmtId="176" fontId="9" fillId="3" borderId="2" xfId="0" applyNumberFormat="1" applyFont="1" applyFill="1" applyBorder="1" applyAlignment="1">
      <alignment horizontal="center" vertical="center"/>
    </xf>
    <xf numFmtId="0" fontId="8" fillId="5" borderId="2" xfId="0" applyFont="1" applyFill="1" applyBorder="1" applyAlignment="1">
      <alignment horizontal="center" vertical="center" wrapText="1"/>
    </xf>
    <xf numFmtId="177" fontId="8" fillId="6" borderId="2" xfId="0" applyNumberFormat="1" applyFont="1" applyFill="1" applyBorder="1" applyAlignment="1" applyProtection="1">
      <alignment horizontal="center" vertical="center" wrapText="1"/>
      <protection locked="0"/>
    </xf>
    <xf numFmtId="177" fontId="10" fillId="3" borderId="2" xfId="0" applyNumberFormat="1" applyFont="1" applyFill="1" applyBorder="1" applyAlignment="1" applyProtection="1">
      <alignment horizontal="center" vertical="center" wrapText="1"/>
      <protection locked="0"/>
    </xf>
    <xf numFmtId="0" fontId="8" fillId="7" borderId="2" xfId="0" applyFont="1" applyFill="1" applyBorder="1" applyAlignment="1">
      <alignment horizontal="left" vertical="center" wrapText="1"/>
    </xf>
    <xf numFmtId="0" fontId="5" fillId="7" borderId="2" xfId="0" applyFont="1" applyFill="1" applyBorder="1" applyAlignment="1">
      <alignment horizontal="left" vertical="center" wrapText="1"/>
    </xf>
    <xf numFmtId="0" fontId="5" fillId="7" borderId="2" xfId="0" applyFont="1" applyFill="1" applyBorder="1" applyAlignment="1">
      <alignment horizontal="center" vertical="center" wrapText="1"/>
    </xf>
    <xf numFmtId="178" fontId="5" fillId="7" borderId="2" xfId="0" applyNumberFormat="1" applyFont="1" applyFill="1" applyBorder="1" applyAlignment="1">
      <alignment horizontal="center" vertical="center" wrapText="1"/>
    </xf>
    <xf numFmtId="177" fontId="5" fillId="7" borderId="2" xfId="0" applyNumberFormat="1" applyFont="1" applyFill="1" applyBorder="1" applyAlignment="1">
      <alignment horizontal="center" vertical="center" wrapText="1"/>
    </xf>
    <xf numFmtId="0" fontId="5" fillId="7" borderId="2" xfId="0" applyFont="1" applyFill="1" applyBorder="1" applyAlignment="1" applyProtection="1">
      <alignment horizontal="center" vertical="center" wrapText="1"/>
      <protection locked="0"/>
    </xf>
    <xf numFmtId="178" fontId="7" fillId="3" borderId="2" xfId="0" applyNumberFormat="1" applyFont="1" applyFill="1" applyBorder="1" applyAlignment="1">
      <alignment horizontal="left" vertical="center" wrapText="1"/>
    </xf>
    <xf numFmtId="181" fontId="7" fillId="3" borderId="2" xfId="0" applyNumberFormat="1" applyFont="1" applyFill="1" applyBorder="1" applyAlignment="1">
      <alignment horizontal="center" vertical="center" wrapText="1"/>
    </xf>
    <xf numFmtId="0" fontId="10" fillId="3" borderId="2" xfId="50" applyFont="1" applyFill="1" applyBorder="1" applyAlignment="1">
      <alignment horizontal="left" vertical="center" wrapText="1"/>
    </xf>
    <xf numFmtId="0" fontId="10" fillId="3" borderId="2" xfId="50" applyFont="1" applyFill="1" applyBorder="1" applyAlignment="1">
      <alignment horizontal="center" vertical="center" wrapText="1"/>
    </xf>
    <xf numFmtId="0" fontId="7" fillId="3" borderId="2" xfId="50" applyFont="1" applyFill="1" applyBorder="1" applyAlignment="1">
      <alignment horizontal="center" vertical="center" wrapText="1"/>
    </xf>
    <xf numFmtId="178" fontId="7" fillId="3" borderId="2" xfId="50" applyNumberFormat="1" applyFont="1" applyFill="1" applyBorder="1" applyAlignment="1">
      <alignment horizontal="left" vertical="center" wrapText="1"/>
    </xf>
    <xf numFmtId="49" fontId="7" fillId="3" borderId="2" xfId="50" applyNumberFormat="1" applyFont="1" applyFill="1" applyBorder="1" applyAlignment="1">
      <alignment horizontal="center" vertical="center"/>
    </xf>
    <xf numFmtId="177" fontId="7" fillId="3" borderId="2" xfId="50" applyNumberFormat="1" applyFont="1" applyFill="1" applyBorder="1" applyAlignment="1">
      <alignment horizontal="center" vertical="center" wrapText="1"/>
    </xf>
    <xf numFmtId="180" fontId="7" fillId="3" borderId="2" xfId="50" applyNumberFormat="1" applyFont="1" applyFill="1" applyBorder="1" applyAlignment="1">
      <alignment horizontal="center" vertical="center" wrapText="1"/>
    </xf>
    <xf numFmtId="181" fontId="7" fillId="3" borderId="2" xfId="50" applyNumberFormat="1" applyFont="1" applyFill="1" applyBorder="1" applyAlignment="1">
      <alignment horizontal="center" vertical="center" wrapText="1"/>
    </xf>
    <xf numFmtId="0" fontId="10" fillId="3" borderId="2" xfId="50" applyFont="1" applyFill="1" applyBorder="1" applyAlignment="1" applyProtection="1">
      <alignment horizontal="center" vertical="center" wrapText="1"/>
      <protection locked="0"/>
    </xf>
    <xf numFmtId="177" fontId="10" fillId="3" borderId="2" xfId="50" applyNumberFormat="1" applyFont="1" applyFill="1" applyBorder="1" applyAlignment="1">
      <alignment horizontal="center" vertical="center" wrapText="1"/>
    </xf>
    <xf numFmtId="0" fontId="7" fillId="3" borderId="2" xfId="50" applyFont="1" applyFill="1" applyBorder="1" applyAlignment="1">
      <alignment horizontal="left" vertical="center" wrapText="1"/>
    </xf>
    <xf numFmtId="0" fontId="7" fillId="3" borderId="2" xfId="49" applyFont="1" applyFill="1" applyBorder="1" applyAlignment="1">
      <alignment horizontal="center" vertical="center" wrapText="1"/>
    </xf>
    <xf numFmtId="0" fontId="10" fillId="3" borderId="2" xfId="56" applyFont="1" applyFill="1" applyBorder="1" applyAlignment="1">
      <alignment horizontal="left" vertical="center" wrapText="1"/>
    </xf>
    <xf numFmtId="49" fontId="10" fillId="3" borderId="2" xfId="53" applyNumberFormat="1" applyFont="1" applyFill="1" applyBorder="1" applyAlignment="1">
      <alignment horizontal="left" vertical="center" wrapText="1"/>
    </xf>
    <xf numFmtId="49" fontId="10" fillId="3" borderId="2" xfId="53" applyNumberFormat="1" applyFont="1" applyFill="1" applyBorder="1" applyAlignment="1">
      <alignment horizontal="center" vertical="center" wrapText="1"/>
    </xf>
    <xf numFmtId="0" fontId="10" fillId="3" borderId="2" xfId="53" applyFont="1" applyFill="1" applyBorder="1" applyAlignment="1">
      <alignment horizontal="left" vertical="center" wrapText="1"/>
    </xf>
    <xf numFmtId="177" fontId="7" fillId="3" borderId="2" xfId="53" applyNumberFormat="1" applyFont="1" applyFill="1" applyBorder="1" applyAlignment="1">
      <alignment horizontal="center" vertical="center" wrapText="1"/>
    </xf>
    <xf numFmtId="178" fontId="11" fillId="6" borderId="2" xfId="0" applyNumberFormat="1" applyFont="1" applyFill="1" applyBorder="1" applyAlignment="1">
      <alignment horizontal="left" vertical="center" wrapText="1"/>
    </xf>
    <xf numFmtId="49" fontId="11" fillId="6" borderId="2" xfId="0" applyNumberFormat="1" applyFont="1" applyFill="1" applyBorder="1" applyAlignment="1">
      <alignment horizontal="center" vertical="center" wrapText="1"/>
    </xf>
    <xf numFmtId="178" fontId="12" fillId="7" borderId="2" xfId="0" applyNumberFormat="1" applyFont="1" applyFill="1" applyBorder="1" applyAlignment="1">
      <alignment horizontal="center" vertical="center" wrapText="1"/>
    </xf>
    <xf numFmtId="178" fontId="11" fillId="3" borderId="2" xfId="0" applyNumberFormat="1" applyFont="1" applyFill="1" applyBorder="1" applyAlignment="1">
      <alignment horizontal="left" vertical="center" wrapText="1"/>
    </xf>
    <xf numFmtId="49" fontId="11" fillId="3" borderId="2" xfId="0" applyNumberFormat="1" applyFont="1" applyFill="1" applyBorder="1" applyAlignment="1">
      <alignment horizontal="center" vertical="center" wrapText="1"/>
    </xf>
    <xf numFmtId="176" fontId="9" fillId="5" borderId="2" xfId="0" applyNumberFormat="1" applyFont="1" applyFill="1" applyBorder="1" applyAlignment="1">
      <alignment horizontal="left" vertical="center" wrapText="1"/>
    </xf>
    <xf numFmtId="0" fontId="10" fillId="3" borderId="2" xfId="55" applyFont="1" applyFill="1" applyBorder="1" applyAlignment="1" applyProtection="1">
      <alignment horizontal="center" vertical="center" wrapText="1"/>
      <protection locked="0"/>
    </xf>
    <xf numFmtId="0" fontId="7" fillId="3" borderId="2" xfId="55" applyFont="1" applyFill="1" applyBorder="1" applyAlignment="1" applyProtection="1">
      <alignment horizontal="center" vertical="center" wrapText="1"/>
      <protection locked="0"/>
    </xf>
    <xf numFmtId="49" fontId="7" fillId="3" borderId="2" xfId="0" applyNumberFormat="1" applyFont="1" applyFill="1" applyBorder="1" applyAlignment="1">
      <alignment horizontal="center" vertical="center"/>
    </xf>
    <xf numFmtId="177" fontId="7" fillId="3" borderId="2" xfId="55" applyNumberFormat="1" applyFont="1" applyFill="1" applyBorder="1" applyAlignment="1" applyProtection="1">
      <alignment horizontal="center" vertical="center" wrapText="1"/>
      <protection locked="0"/>
    </xf>
    <xf numFmtId="0" fontId="10" fillId="3" borderId="2" xfId="0" applyFont="1" applyFill="1" applyBorder="1" applyAlignment="1">
      <alignment horizontal="left" vertical="center" wrapText="1" shrinkToFit="1"/>
    </xf>
    <xf numFmtId="0" fontId="7" fillId="0" borderId="2" xfId="51" applyFont="1" applyBorder="1" applyAlignment="1">
      <alignment horizontal="center" vertical="center" wrapText="1"/>
    </xf>
    <xf numFmtId="176" fontId="7" fillId="0" borderId="2" xfId="0" applyNumberFormat="1" applyFont="1" applyBorder="1" applyAlignment="1">
      <alignment horizontal="center" vertical="center"/>
    </xf>
    <xf numFmtId="177" fontId="9" fillId="6" borderId="2" xfId="0" applyNumberFormat="1" applyFont="1" applyFill="1" applyBorder="1" applyAlignment="1">
      <alignment horizontal="left" vertical="center" wrapText="1"/>
    </xf>
    <xf numFmtId="179" fontId="7" fillId="3" borderId="2" xfId="0" applyNumberFormat="1" applyFont="1" applyFill="1" applyBorder="1" applyAlignment="1">
      <alignment horizontal="center" vertical="center" wrapText="1"/>
    </xf>
    <xf numFmtId="0" fontId="10" fillId="3" borderId="6" xfId="0" applyFont="1" applyFill="1" applyBorder="1" applyAlignment="1">
      <alignment horizontal="center" vertical="center" wrapText="1"/>
    </xf>
    <xf numFmtId="178" fontId="10" fillId="3" borderId="7" xfId="0" applyNumberFormat="1" applyFont="1" applyFill="1" applyBorder="1" applyAlignment="1">
      <alignment horizontal="center" vertical="center" wrapText="1"/>
    </xf>
    <xf numFmtId="177" fontId="10" fillId="3" borderId="7" xfId="0" applyNumberFormat="1" applyFont="1" applyFill="1" applyBorder="1" applyAlignment="1">
      <alignment horizontal="center" vertical="center" wrapText="1"/>
    </xf>
    <xf numFmtId="180" fontId="10" fillId="3" borderId="2" xfId="0" applyNumberFormat="1" applyFont="1" applyFill="1" applyBorder="1" applyAlignment="1">
      <alignment horizontal="center" vertical="center" wrapText="1"/>
    </xf>
    <xf numFmtId="181" fontId="10" fillId="3" borderId="2" xfId="0" applyNumberFormat="1" applyFont="1" applyFill="1" applyBorder="1" applyAlignment="1">
      <alignment horizontal="center" vertical="center" wrapText="1"/>
    </xf>
    <xf numFmtId="0" fontId="7" fillId="2" borderId="2" xfId="0" applyFont="1" applyFill="1" applyBorder="1" applyAlignment="1">
      <alignment horizontal="center" vertical="center"/>
    </xf>
    <xf numFmtId="49" fontId="7" fillId="2" borderId="2" xfId="0" applyNumberFormat="1" applyFont="1" applyFill="1" applyBorder="1" applyAlignment="1">
      <alignment horizontal="center" vertical="center" wrapText="1"/>
    </xf>
    <xf numFmtId="176" fontId="7" fillId="2" borderId="2" xfId="0" applyNumberFormat="1" applyFont="1" applyFill="1" applyBorder="1" applyAlignment="1">
      <alignment horizontal="center" vertical="center" wrapText="1"/>
    </xf>
    <xf numFmtId="179" fontId="9" fillId="3" borderId="2" xfId="0" applyNumberFormat="1" applyFont="1" applyFill="1" applyBorder="1" applyAlignment="1">
      <alignment horizontal="left" vertical="center" wrapText="1"/>
    </xf>
    <xf numFmtId="179" fontId="9" fillId="3" borderId="2" xfId="0" applyNumberFormat="1" applyFont="1" applyFill="1" applyBorder="1" applyAlignment="1">
      <alignment horizontal="center" vertical="center" wrapText="1"/>
    </xf>
    <xf numFmtId="179" fontId="8" fillId="3" borderId="2" xfId="0" applyNumberFormat="1" applyFont="1" applyFill="1" applyBorder="1" applyAlignment="1">
      <alignment horizontal="center" vertical="center" wrapText="1"/>
    </xf>
    <xf numFmtId="0" fontId="10" fillId="2" borderId="2" xfId="55" applyFont="1" applyFill="1" applyBorder="1" applyAlignment="1" applyProtection="1">
      <alignment horizontal="left" vertical="center" wrapText="1"/>
      <protection locked="0"/>
    </xf>
    <xf numFmtId="0" fontId="7" fillId="2" borderId="2" xfId="0" applyFont="1" applyFill="1" applyBorder="1" applyAlignment="1">
      <alignment horizontal="center" vertical="center" wrapText="1"/>
    </xf>
    <xf numFmtId="177" fontId="7" fillId="2" borderId="2" xfId="0" applyNumberFormat="1" applyFont="1" applyFill="1" applyBorder="1" applyAlignment="1">
      <alignment horizontal="center" vertical="center" wrapText="1"/>
    </xf>
    <xf numFmtId="0" fontId="7" fillId="2" borderId="2" xfId="1" applyNumberFormat="1" applyFont="1" applyFill="1" applyBorder="1" applyAlignment="1">
      <alignment horizontal="center" vertical="center" wrapText="1"/>
    </xf>
    <xf numFmtId="178" fontId="7" fillId="2" borderId="2" xfId="0" applyNumberFormat="1" applyFont="1" applyFill="1" applyBorder="1" applyAlignment="1">
      <alignment horizontal="center" vertical="center" wrapText="1"/>
    </xf>
    <xf numFmtId="0" fontId="7" fillId="2" borderId="2" xfId="0" applyFont="1" applyFill="1" applyBorder="1" applyAlignment="1">
      <alignment horizontal="left" vertical="center" wrapText="1"/>
    </xf>
    <xf numFmtId="178" fontId="7" fillId="2" borderId="2" xfId="0" applyNumberFormat="1" applyFont="1" applyFill="1" applyBorder="1" applyAlignment="1">
      <alignment horizontal="center" vertical="center"/>
    </xf>
    <xf numFmtId="180" fontId="7" fillId="2" borderId="2" xfId="0" applyNumberFormat="1" applyFont="1" applyFill="1" applyBorder="1" applyAlignment="1">
      <alignment horizontal="center" vertical="center" wrapText="1"/>
    </xf>
    <xf numFmtId="181" fontId="7" fillId="2" borderId="2" xfId="0" applyNumberFormat="1" applyFont="1" applyFill="1" applyBorder="1" applyAlignment="1">
      <alignment horizontal="center" vertical="center" wrapText="1"/>
    </xf>
    <xf numFmtId="178" fontId="10" fillId="2" borderId="2" xfId="0" applyNumberFormat="1" applyFont="1" applyFill="1" applyBorder="1" applyAlignment="1">
      <alignment horizontal="center" vertical="center" wrapText="1"/>
    </xf>
    <xf numFmtId="179" fontId="9" fillId="6" borderId="2" xfId="0" applyNumberFormat="1" applyFont="1" applyFill="1" applyBorder="1" applyAlignment="1">
      <alignment horizontal="left" vertical="center" wrapText="1"/>
    </xf>
    <xf numFmtId="179" fontId="9" fillId="6" borderId="2" xfId="0" applyNumberFormat="1" applyFont="1" applyFill="1" applyBorder="1" applyAlignment="1">
      <alignment horizontal="center" vertical="center" wrapText="1"/>
    </xf>
    <xf numFmtId="0" fontId="10" fillId="3" borderId="2" xfId="0" applyFont="1" applyFill="1" applyBorder="1" applyAlignment="1">
      <alignment horizontal="left" vertical="center"/>
    </xf>
    <xf numFmtId="180" fontId="7" fillId="3" borderId="2" xfId="0" applyNumberFormat="1" applyFont="1" applyFill="1" applyBorder="1" applyAlignment="1">
      <alignment horizontal="center" vertical="center"/>
    </xf>
    <xf numFmtId="181" fontId="7" fillId="3" borderId="2" xfId="0" applyNumberFormat="1" applyFont="1" applyFill="1" applyBorder="1" applyAlignment="1">
      <alignment horizontal="center" vertical="center"/>
    </xf>
    <xf numFmtId="0" fontId="10" fillId="3" borderId="3" xfId="0" applyFont="1" applyFill="1" applyBorder="1" applyAlignment="1">
      <alignment horizontal="center" vertical="center"/>
    </xf>
    <xf numFmtId="0" fontId="10" fillId="3" borderId="2" xfId="57" applyFont="1" applyFill="1" applyBorder="1" applyAlignment="1">
      <alignment horizontal="left" vertical="center" wrapText="1"/>
    </xf>
    <xf numFmtId="0" fontId="8" fillId="3" borderId="2" xfId="0" applyFont="1" applyFill="1" applyBorder="1" applyAlignment="1">
      <alignment horizontal="left" vertical="center" wrapText="1"/>
    </xf>
    <xf numFmtId="0" fontId="11" fillId="3" borderId="2"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2" xfId="0" applyFont="1" applyFill="1" applyBorder="1" applyAlignment="1">
      <alignment horizontal="left" vertical="center"/>
    </xf>
    <xf numFmtId="0" fontId="9" fillId="5" borderId="2" xfId="0" applyFont="1" applyFill="1" applyBorder="1" applyAlignment="1">
      <alignment horizontal="center" vertical="center"/>
    </xf>
    <xf numFmtId="0" fontId="9" fillId="5" borderId="2" xfId="0" applyFont="1" applyFill="1" applyBorder="1" applyAlignment="1">
      <alignment horizontal="left" vertical="center"/>
    </xf>
    <xf numFmtId="49" fontId="9" fillId="5" borderId="2" xfId="0" applyNumberFormat="1" applyFont="1" applyFill="1" applyBorder="1" applyAlignment="1">
      <alignment horizontal="center" vertical="center"/>
    </xf>
    <xf numFmtId="176" fontId="9" fillId="5"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6" borderId="2" xfId="0" applyFont="1" applyFill="1" applyBorder="1" applyAlignment="1">
      <alignment horizontal="center" vertical="center"/>
    </xf>
    <xf numFmtId="0" fontId="9" fillId="6" borderId="2" xfId="0" applyFont="1" applyFill="1" applyBorder="1" applyAlignment="1">
      <alignment horizontal="left" vertical="center"/>
    </xf>
    <xf numFmtId="49" fontId="9" fillId="6" borderId="2" xfId="0" applyNumberFormat="1" applyFont="1" applyFill="1" applyBorder="1" applyAlignment="1">
      <alignment horizontal="center" vertical="center"/>
    </xf>
    <xf numFmtId="0" fontId="8" fillId="3" borderId="2" xfId="0" applyFont="1" applyFill="1" applyBorder="1" applyAlignment="1">
      <alignment horizontal="center" vertical="center"/>
    </xf>
    <xf numFmtId="0" fontId="9" fillId="3" borderId="2" xfId="0" applyFont="1" applyFill="1" applyBorder="1" applyAlignment="1">
      <alignment horizontal="left" vertical="center"/>
    </xf>
    <xf numFmtId="49" fontId="9" fillId="3" borderId="2" xfId="0" applyNumberFormat="1" applyFont="1" applyFill="1" applyBorder="1" applyAlignment="1">
      <alignment horizontal="center" vertical="center"/>
    </xf>
    <xf numFmtId="176" fontId="9" fillId="3" borderId="2" xfId="0" applyNumberFormat="1" applyFont="1" applyFill="1" applyBorder="1" applyAlignment="1">
      <alignment horizontal="lef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8" xfId="49"/>
    <cellStyle name="常规 2 2 3" xfId="50"/>
    <cellStyle name="常规_Sheet1_1_项目总表" xfId="51"/>
    <cellStyle name="常规_Sheet1_2_项目总表" xfId="52"/>
    <cellStyle name="常规_前期" xfId="53"/>
    <cellStyle name="常规_五网_1_盈江县景颇族精准脱贫规划附表 上报表)20160327下" xfId="54"/>
    <cellStyle name="常规_需求汇总表（1-4）" xfId="55"/>
    <cellStyle name="常规_续建_新开工 (12)" xfId="56"/>
    <cellStyle name="常规_盈江县景颇族精准脱贫规划附表(最新修改稿)2016.5.6"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127000</xdr:rowOff>
    </xdr:from>
    <xdr:to>
      <xdr:col>0</xdr:col>
      <xdr:colOff>63500</xdr:colOff>
      <xdr:row>0</xdr:row>
      <xdr:rowOff>190500</xdr:rowOff>
    </xdr:to>
    <xdr:sp>
      <xdr:nvSpPr>
        <xdr:cNvPr id="2" name="KGD_Gobal1" descr="lskY7P30+39SSS2ze3CC/PWPGoNglW07x7532zoUlDEIm/8+4AV53M9m/ZqkVYWATJsdJ+LOft1i78Yg4CUvbKTVrNVt1PnONjzqCISOyvTCL4kSvypijPFk2Sac7jY4sPeeOcXPc1Q7PLPPmlYSYofEa41XqkAqKK519S/KQKc3H7p+GynwAfuN7tKj0E/7B+ray++rlkcSpwNGGKTz8BwCYrC7Rdu+PrQbjf61CYE2h1/fDEnIjWFdefd/udNjxDJvYF/PW+JQpoHyMU6WIvVYf71eUIRXK65WaWORwXIFiKhfG16H7gV39TRfGqq4Qt0OTp7mUNSmo/b6QrD6MKh5d/m41uMU74+5PqQatiISl7jp2gaRt+zgey+IAaJmPWm9p3R99LhG7BJ+3YwWfqbWH/My6UsSNoXVoJvk4PNwmR3IgPNcb20vzTy8xPxFhwUQNOpmkqSH+rwljHR9p+X83eUdjTIA0H0hIO+0WiqSZgMWeHeTWY5eel3GQfbJ5TEtQD2UiHCamTLObloCisXdJcUwhYsOUHr6pNCBNRfjpa+ABzWHcTkR7XK1jFAjah/PGezuoRudLIjko1icRRTt+WV/vNp5IoDcAGEDScfSZgm7KC90CC2qcFtREdMmJY57FGIOjr1NsgcxKmuhoxKBgWovnlbCgCKDT6Aeftt91d4TX+3RxonjKyMyXg0B/NTCzygruSjgTZC8PNPRnr3XDQPnI4LmAzS1rQrauyQsytAqbtMPXQSnGSmfot74rOXOmH1KumZwFfXzojxT5bsoBnUSQfxKg7G/vOUxliHmuGSJU4WCuBRZxjgFx/t6Yk9QbSKCLYPTnu6rqHSpy4eiNMVQHxhagk1rbbgDt4Bi45Zg+Hl0/jBC7PVe/azjPTcIV1R3DJWL9a4QtygQbQ=="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endParaRPr lang="zh-CN" altLang="en-US"/>
        </a:p>
      </xdr:txBody>
    </xdr:sp>
    <xdr:clientData/>
  </xdr:twoCellAnchor>
  <xdr:twoCellAnchor>
    <xdr:from>
      <xdr:col>0</xdr:col>
      <xdr:colOff>0</xdr:colOff>
      <xdr:row>0</xdr:row>
      <xdr:rowOff>127000</xdr:rowOff>
    </xdr:from>
    <xdr:to>
      <xdr:col>0</xdr:col>
      <xdr:colOff>63500</xdr:colOff>
      <xdr:row>0</xdr:row>
      <xdr:rowOff>190500</xdr:rowOff>
    </xdr:to>
    <xdr:sp>
      <xdr:nvSpPr>
        <xdr:cNvPr id="3" name="KGD_KG_Seal_11" descr="BuyI+xt4f95dHo2C14d2K2NXccOhZjg7XoKBKggsjO8Ju8X4OzYyHQHCATQyQLw9RnQEpVWG6tw8XbGRcFF+BlqYvt9cAsStws99ggfHByBqQogfgz8NqNkfUC+bGkrWHfZ+xpXpklCS2ypc/u8IETnjucFWo6oGdggcZYQWnbOhpRzCl/2RfCNtRnDL2AenXPEjek6Wvee4vw//M5/wNVTg3pC7Fmn5gNTPIXkevTVV4SAGP6s/8wxD0QNiWus++Zg+bmgHCuYTPnboVGZUqn7XGETYbjHdTMLqbUbU+tsf7vKKS9GYt9+qoqwbTnSbENAURc53JMbn9itluGJ3xofQoTbdfn0stN4yRPFwqQt21bK2KHP8S2AG+Mm1TdvuBMjamfDE9021WjEnVupxyFOWwrnZeAnueOSKB1UHBQoragcNa+L+V1N/Ml7cn6LXr6Okb53rg2jHbi8t8VZeKfe5jUZ8oi5P+TqC1HA3HCcb4WO+ekx9t2+78ImD/rra43FF01VmtTMJv1PgD+VRDVLe+1QRmF6aavbdg/NKHCzBtqxoFD+Z+zuhK4DmBDJGoSYjZiQ3k88vvcdhe32STN1nac6XXZCjfH5CPZ32epj9OCJZRfRL0T+9jPzaupRsFqR/MmfMgX3rPbTpGmj2Q30irW8MB+qCdMNCvrxdyBY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endParaRPr lang="zh-CN" altLang="en-US"/>
        </a:p>
      </xdr:txBody>
    </xdr:sp>
    <xdr:clientData/>
  </xdr:twoCellAnchor>
  <xdr:twoCellAnchor>
    <xdr:from>
      <xdr:col>0</xdr:col>
      <xdr:colOff>0</xdr:colOff>
      <xdr:row>0</xdr:row>
      <xdr:rowOff>127000</xdr:rowOff>
    </xdr:from>
    <xdr:to>
      <xdr:col>0</xdr:col>
      <xdr:colOff>63500</xdr:colOff>
      <xdr:row>0</xdr:row>
      <xdr:rowOff>190500</xdr:rowOff>
    </xdr:to>
    <xdr:sp>
      <xdr:nvSpPr>
        <xdr:cNvPr id="4" name="KGD_KG_Seal_12" descr="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endParaRPr lang="zh-CN" altLang="en-US"/>
        </a:p>
      </xdr:txBody>
    </xdr:sp>
    <xdr:clientData/>
  </xdr:twoCellAnchor>
  <xdr:twoCellAnchor>
    <xdr:from>
      <xdr:col>0</xdr:col>
      <xdr:colOff>0</xdr:colOff>
      <xdr:row>0</xdr:row>
      <xdr:rowOff>127000</xdr:rowOff>
    </xdr:from>
    <xdr:to>
      <xdr:col>0</xdr:col>
      <xdr:colOff>63500</xdr:colOff>
      <xdr:row>0</xdr:row>
      <xdr:rowOff>190500</xdr:rowOff>
    </xdr:to>
    <xdr:sp>
      <xdr:nvSpPr>
        <xdr:cNvPr id="5" name="KGD_KG_Seal_13" descr="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23Dp/avH2z9Wwq9bLPKGHLN6vN86wcPxRvulEbtIqp1gCuZf+CoIiFZ0G6nin24VP9pLrPAhXIPkuI+d4LDXqmKR0SCwhk2HSdCtd64e1eXfAKX+vrY4ib+eWObYOFkJM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Ypt8h+l3cuX/+rNYJiAiL83mNstpD+xKFYjFc2WkrtunpP5G7q+b2jHr9LJ2akNs6br80HUAR1lSDMXG0GyMlD+WFM9FSPEisIi90k8vxMy/lhTPRUjxIrCIvdJPL8TMv5YUz0VI8SKwiL3STy/EzJuDcL1kqodGPq9mV4k8rumbkjU2mZptIFHf/N2ky/hsGpOtyNYElofNl0+gr+S8iU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RSWQThkZX15Y2jf6PKuhNkNFQvIHaBvu5npxYixNuUtokaH7RbfLRodST8jLboVbsb4LV1rqJvSK3RcucwIy3lJ9Y41pU/bsLzTpGU8+rW4cZhyDK/fIsDyY13LIqfENjHclhImyN0L/qlIcy2ZGDu1L3eMbbNuu9NON90N0lmvokaH7RbfLRodST8jLboVbhPQ2gVHU23zelouNtp1V+BxU0WNRXx8XF6MR2RrS1YC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U9cNoSNEZ08li45YxJ5f66RVxEPCzK6Mhg7eafVGo3jh6oSFIZBy0Wf7ose6LozcZ4FF/tsT9cBRFX397ftJjyKV9+mzMJd7bGPPam/1NHjilffpszC"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endParaRPr lang="zh-CN" altLang="en-US"/>
        </a:p>
      </xdr:txBody>
    </xdr:sp>
    <xdr:clientData/>
  </xdr:twoCellAnchor>
  <xdr:twoCellAnchor>
    <xdr:from>
      <xdr:col>0</xdr:col>
      <xdr:colOff>0</xdr:colOff>
      <xdr:row>0</xdr:row>
      <xdr:rowOff>127000</xdr:rowOff>
    </xdr:from>
    <xdr:to>
      <xdr:col>0</xdr:col>
      <xdr:colOff>63500</xdr:colOff>
      <xdr:row>0</xdr:row>
      <xdr:rowOff>190500</xdr:rowOff>
    </xdr:to>
    <xdr:sp>
      <xdr:nvSpPr>
        <xdr:cNvPr id="6" name="KGD_KG_Seal_14" descr="Xe2xjz2pv9TR41qg0mlP6Opysd/MwwDuwM2KV9+mzMJd7bGPPam/1NHjilffpszCXe2xjz2pv9TR4/bcs1oBUy3EIyON/aNfII6KV9+mzMJd7bGPPam/1NHjE4JdLgOmHVdnvISiqvNcoJUOF135NQ2Bug0VaAwXo9s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WbCbj6dU3QckiPVXqN57yO6FwJyFIA/6gbPUp13b5hW2aV72ynV79UGcFv9Y8X1Qf5YUz0VI8SKwiL3STy/EzILODfmYDID0JItWiM4486D+hrAxznDKhRkoizWGSMWKz3EiJtfZpxFsQKC8cVafwPHC9KsBpfBZXMznT7f5xqSh06GAdQArbWigxVIN0eov2ed7uyhbotDjJ1RIaoBqyL+WFM9FSPEisIi90k8vxMy/lhTPRUjxIrCIvdJPL8TMn04d32du3gX/g1MA7URk2/q8BtIN5b6kF1DoEa9e8Zl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RnxmWMt26upHU68ikqTWBcxdjUxlFNzEVG8MwBlhr3EcDzQDZpyuvIpz5PuiGFLgDV13RNUC7gCM5WmZ5+eJCS9JQW0qcNLJBCHIVPV7flIjCxlX06XrZPFZX8/ql38+ypTUWI4+N/qWgU6jsuirO0qU1FiOPjf6loFOo7LoqztKlNRYjj43+paBTqOy6Ks7QcrblWGKHffTGWzsv2VNFtUWYfGJBTns8Nj8hPFGj07/HdbbfTMetffbw6/2QvxEm2AAEPDO122NlpI3mC1aG6vOI485yE7uqA+1O7ycEY5EUgaBuxPIT1jICj2A+l33FQ6NnjX3KmbEImP4eF595c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Q4bx1k8olxaj32zlJJZ6ECKV9+mzMJd7bGPPam/1NHjnxnLLEvAom/MbyUj6oTD1Xk9NIjqVtRDll+ueshxLL6O6SQqVxl8BFww9szK5pUqKlNRYjj43+paBTqOy6Ks7SpTUWI4+N/qWgU6jsuirO0qU1FiOPjf6loFOo7LoqztKlNRYjj43+paBTqOy6Ks7SpTUWI4+N/qWgU6jsuirO0qU1FiOPjf6loFOo7LoqztkVmWkvzIZGxuTInLc5g1XQAqf3WCy5fC+d2f6D+Yza7fdR1KHgaIhu9t4UCstrC7ilffpszCXe2xjz2pv9TR490lYg+Y34lWdYR2YTh0HwBuiF9ECYgkCGu45+WCXSVtKlNRYjj43+paBTqOy6Ks7SpTUWI4+N/qWgU6jsuirO0qU1FiOPjf6loFOo7LoqztKlNRYjj43+paBTqOy6Ks7SpTUWI4+N/qWgU6jsuirO0qU1FiOPjf6loFOo7LoqztKlNRYjj43+paBTqOy6Ks7SpTUWI4+N/q"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endParaRPr lang="zh-CN" altLang="en-US"/>
        </a:p>
      </xdr:txBody>
    </xdr:sp>
    <xdr:clientData/>
  </xdr:twoCellAnchor>
  <xdr:twoCellAnchor>
    <xdr:from>
      <xdr:col>0</xdr:col>
      <xdr:colOff>0</xdr:colOff>
      <xdr:row>0</xdr:row>
      <xdr:rowOff>127000</xdr:rowOff>
    </xdr:from>
    <xdr:to>
      <xdr:col>0</xdr:col>
      <xdr:colOff>63500</xdr:colOff>
      <xdr:row>0</xdr:row>
      <xdr:rowOff>190500</xdr:rowOff>
    </xdr:to>
    <xdr:sp>
      <xdr:nvSpPr>
        <xdr:cNvPr id="7" name="KGD_KG_Seal_15" descr="WgU6jsuirO0qU1FiOPjf6loFOo7LoqztKlNRYjj43+paBTqOy6Ks7SpTUWI4+N/qWgU6jsuirO0qU1FiOPjf6loFOo7Loqzt7JUI5zTaiRr3RPRSfUWTGipTUWI4+N/qWgU6jsuirO0qU1FiOPjf6loFOo7LoqztKlNRYjj43+paBTqOy6Ks7SpTUWI4+N/qWgU6jsuirO0qU1FiOPjf6loFOo7LoqztKlNRYjj43+paBTqOy6Ks7SpTUWI4+N/qWgU6jsuirO0qU1FiOPjf6loFOo7LoqztKlNRYjj43+paBTqOy6Ks7SpTUWI4+N/qWgU6jsuirO0qU1FiOPjf6loFOo7LoqztKlNRYjj43+paBTqOy6Ks7RO6UY56T+qJMhRT92ekVXPf7dR4TJTCH0XVWUijMRRQ/lhTPRUjxIrCIvdJPL8TMp17wM+ep46lmmbUIZ410oDprb09aKmDfUEzgUlSwFAiKlNRYjj43+paBTqOy6Ks7SpTUWI4+N/qWgU6jsuirO0qU1FiOPjf6loFOo7LoqztKlNRYjj43+paBTqOy6Ks7SpTUWI4+N/qWgU6jsuirO0qU1FiOPjf6loFOo7LoqztKlNRYjj43+paBTqOy6Ks7SpTUWI4+N/qWgU6jsuirO0qeIFfoynPlC0p3+ON1lR2CoCNfEoGuWK5mCIXyWTr8P5YUz0VI8SKwiL3STy/EzL4575RlX+QzmD6S5IluYi4i/9OKG05hJBpC3NA18K6/ipTUWI4+N/qWgU6jsuirO0qU1FiOPjf6loFOo7LoqztKlNRYjj43+paBTqOy6Ks7SpTUWI4+N/qWgU6jsuirO0qU1FiOPjf6loFOo7LoqztKlNRYjj43+paBTqOy6Ks7SpTUWI4+N/qWgU6jsuirO0qU1FiOPjf6loFOo7LoqztKlNRYjj43+paBTqOy6Ks7SpTUWI4+N/qWgU6jsuirO0qU1FiOPjf6loFOo7LoqztKlNRYjj43+paBTqOy6Ks7V5pVTHkIg2J6qoLDkR1/ZgqU1FiOPjf6loFOo7LoqztKlNRYjj43+paBTqOy6Ks7SpTUWI4+N/qWgU6jsuirO0qU1FiOPjf6loFOo7LoqztKlNRYjj43+paBTqOy6Ks7SpTUWI4+N/qWgU6jsuirO0qU1FiOPjf6loFOo7LoqztKlNRYjj43+paBTqOy6Ks7SpTUWI4+N/qWgU6jsuirO0qU1FiOPjf6loFOo7LoqztKlNRYjj43+paBTqOy6Ks7UYwAvmQLz4m5mBF01mhAzv/q8NIuv2hUp5wqHZ5CzvUokaH7RbfLRodST8jLboVblL2OchtGN+m5J6QsnR/2SbyXQlb2fmYueDtWsOsmJ5TKlNRYjj43+paBTqOy6Ks7SpTUWI4+N/qWgU6jsuirO0qU1FiOPjf6loFOo7LoqztKlNRYjj43+paBTqOy6Ks7SpTUWI4+N/qWgU6jsuirO0qU1FiOPjf6loFOo7LoqztKlNRYjj43+paBTqOy6Ks7SpTUWI4+N/qWgU6jsuirO0qU1FiOPjf6loFOo7LoqztKlNRYjj43+paBTqOy6Ks7dEjwGJXAMsS5NyEC3p3K6u2ZyH/I8gsFahcrD6EulKFcPIEUcS8l2dSKgQT4GVj+W36eBRdFtgX3DsZaV93X6MqU1FiOPjf6loFOo7LoqztKlNRYjj43+paBTqOy6Ks7SpTUWI4+N/qWgU6jsuirO0qU1FiOPjf6loFOo7LoqztKlNRYjj43+paBTqOy6Ks7SpTUWI4+N/qWgU6jsuirO0qU1FiOPjf6loFOo7LoqztKlNRYjj43+paBTqOy6Ks7SpTUWI4+N/qWgU6jsuirO0qU1FiOPjf6loFOo7LoqztKlNRYjj43+paBTqOy6Ks7Y/ZVKYRTbTVRO2mDd29EoR9Iq1vDAfqgnTDQr68XcgWKlNRYjj43+paBTqOy6Ks7SpTUWI4+N/qWgU6jsuirO0qU1FiOPjf6loFOo7LoqztKlNRYjj43+paBTqOy6Ks7SpTUWI4+N/qWgU6jsuirO0qU1FiOPjf6loFOo7LoqztKlNRYjj43+paBTqOy6Ks7SpTUWI4+N/qWgU6jsuirO0qU1FiOPjf6loFOo7LoqztKlNRYjj43+paBTqOy6Ks7bSf1Y0QiA4p0fXVa56SwbuXlYwyA+naJELA2e/BPIk2AbjpITcejc8pjFyEVv4hkwHsqzgNd9ltJiDcPts/rXAqU1FiOPjf6loFOo7LoqztKlNRYjj43+paBTqOy6Ks7SpTUWI4+N/qWgU6jsuirO0qU1FiOPjf6loFOo7LoqztKlNRYjj43+paBTqOy6Ks7SpTUWI4+N/qWgU6jsuirO0qU1FiOPjf6loFOo7LoqztKlNRYjj43+paBTqOy6Ks7SpTUWI4+N/qWgU6jsuirO0qU1FiOPjf6loFOo7LoqztKlNRYjj43+paBTqOy6Ks7SpTUWI4+N/qWgU6jsuirO1bj7/jG/B7JNvc9K5MSWA9ZxwYnOg+AVg2KoEQXscp4IpX36bMwl3tsY89qb/U0eNq5Q/cO21ir58PGiDsqIGb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1dU1WIDzB186qI"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endParaRPr lang="zh-CN" altLang="en-US"/>
        </a:p>
      </xdr:txBody>
    </xdr:sp>
    <xdr:clientData/>
  </xdr:twoCellAnchor>
  <xdr:twoCellAnchor>
    <xdr:from>
      <xdr:col>0</xdr:col>
      <xdr:colOff>0</xdr:colOff>
      <xdr:row>0</xdr:row>
      <xdr:rowOff>127000</xdr:rowOff>
    </xdr:from>
    <xdr:to>
      <xdr:col>0</xdr:col>
      <xdr:colOff>63500</xdr:colOff>
      <xdr:row>0</xdr:row>
      <xdr:rowOff>190500</xdr:rowOff>
    </xdr:to>
    <xdr:sp>
      <xdr:nvSpPr>
        <xdr:cNvPr id="8" name="KGD_KG_Seal_16" descr="Y2xiPtvcjM8OfmBrtipRjx5x3CfyudP7zSd2JB6N7yAmGSmGNqIFPgsg/YbTHCkZQmDK8hr7KlNRYjj43+paBTqOy6Ks7SpTUWI4+N/qWgU6jsuirO0qU1FiOPjf6loFOo7LoqztKlNRYjj43+paBTqOy6Ks7SpTUWI4+N/qWgU6jsuirO0qU1FiOPjf6loFOo7LoqztKlNRYjj43+paBTqOy6Ks7SpTUWI4+N/qWgU6jsuirO0qU1FiOPjf6loFOo7LoqztKlNRYjj43+paBTqOy6Ks7SpTUWI4+N/qWgU6jsuirO0qU1FiOPjf6loFOo7LoqztVoXdgHJqUS8smCuXoYUU/9kcw4aU7bHe+1icIi5ZjIiDpCUlrxVLP/u1WUlAUqhMEYTdo5XNxyrnU8sGMP0oJi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EmHIVKBsLnwIA44sMlQglBp4X1msx5fOmTcwzMzrI7w6iz/mwo06q1xnArFBdhQJAGf87GAlpnXhRR7xE2Pwe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1vz4elsCcVsJAOM4mS5HGlokaH7RbfLRodST8jLboVbkUfKvlCtqy7nw23qEzxPLg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2Q3FDGovDpZXgXSqgI1q5qUKSZVLFoY4o9isGIpVJTaQVI2tyOS1LfPqVUqGN3zUIcSKAGaVg24hmKPcvv9bK6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r1/HsVUXyLOqH/UDLjeApIpX36bMwl3tsY89qb/U0eM+zk2N/eEtnQ/qMel7kEuQ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3GKpNJWoZHY+9Vy2TdaP/MOS4fdX1/bembx+5PSYipy0mMmS1VcBA0PM1hwoBlbLt/qvIc+w3j5Us154F0LBPQ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endParaRPr lang="zh-CN" altLang="en-US"/>
        </a:p>
      </xdr:txBody>
    </xdr:sp>
    <xdr:clientData/>
  </xdr:twoCellAnchor>
  <xdr:twoCellAnchor>
    <xdr:from>
      <xdr:col>0</xdr:col>
      <xdr:colOff>0</xdr:colOff>
      <xdr:row>0</xdr:row>
      <xdr:rowOff>127000</xdr:rowOff>
    </xdr:from>
    <xdr:to>
      <xdr:col>0</xdr:col>
      <xdr:colOff>63500</xdr:colOff>
      <xdr:row>0</xdr:row>
      <xdr:rowOff>190500</xdr:rowOff>
    </xdr:to>
    <xdr:sp>
      <xdr:nvSpPr>
        <xdr:cNvPr id="9" name="KGD_KG_Seal_17" descr="y6Ks7WBjc6QVSVudA5ipA/PL2XPlyIMrCnD0PtBDCCa2f7HlllfnpPhBO4D9tlQmoRzPli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EUlHUFbqcEIRPlzEPmfBoqJGh+0W3y0aHUk/Iy26FW5XUv/9TF8KaD9+HoSkUPN0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1sbquLUtQbfS+0relIRVV9X00feP8ux58S0e3gAmDDu5niWSDx23kn+TTX+wbKOp3Qpe9vYGSoEKo6xTC9TyyD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HejUpXKq+lWnpniRYgXJDIpX36bMwl3tsY89qb/U0eNEYbTYk+IOOHVQpuYU5Ei7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FI6KLmBao1rkBG1NCsXlnxJT9ZeytJcJi/iVEPGUPJBGfie2FHp7Fg8a4dAlCBa9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xiqTSVqGR2PvVctk3Wj/zD42q6N4pE+ZZlrLL1cEK3sePb4U2Ro47LmqvGyTLD9gzPkM8SbZl+HoVAnj5a04Gi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VsFMjr4s9xmo5STqTHzFQObeonbCYikx65Jx0SDaWMZ0i7lOPuwv87Xf+3OECLJnypTUWI4+N/qWgU6jsuirO0qU1FiOPjf6loFOo7LoqztKlNRYjj43+paBTqOy6Ks7SpTUWI4+N/qWgU6jsuirO0qU1FiOPjf6loFOo7LoqztKlNRYjj43+paBTqOy6Ks7SpTUWI4+N/qWgU6jsuirO0qU1FiOPjf6loFOo7LoqztKlNRYjj43+paBTqOy6Ks7SpTUWI4+N/qWgU6jsuirO0qU1FiOPjf6loFOo7LoqztKlNRYjj43+paBTqOy6Ks7SpTUWI4+N/qWgU6jsui"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endParaRPr lang="zh-CN" altLang="en-US"/>
        </a:p>
      </xdr:txBody>
    </xdr:sp>
    <xdr:clientData/>
  </xdr:twoCellAnchor>
  <xdr:twoCellAnchor>
    <xdr:from>
      <xdr:col>0</xdr:col>
      <xdr:colOff>0</xdr:colOff>
      <xdr:row>0</xdr:row>
      <xdr:rowOff>127000</xdr:rowOff>
    </xdr:from>
    <xdr:to>
      <xdr:col>0</xdr:col>
      <xdr:colOff>63500</xdr:colOff>
      <xdr:row>0</xdr:row>
      <xdr:rowOff>190500</xdr:rowOff>
    </xdr:to>
    <xdr:sp>
      <xdr:nvSpPr>
        <xdr:cNvPr id="10" name="KGD_KG_Seal_18" descr="rO0qU1FiOPjf6loFOo7LoqztKlNRYjj43+paBTqOy6Ks7SpTUWI4+N/qWgU6jsuirO0qU1FiOPjf6loFOo7LoqztKlNRYjj43+paBTqOy6Ks7cmShdcWj0fL4NliqnMlY10pv/jJKxCVNJX/MG7otbkW7K60+aVJzJoW+fM4G5/xC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1zQrAHBd7ONkkyRW6eAf+2h6v0zvbwhbVDphvPZsQRRixY5R7EXnXra86SwJ220Bg9vi5qahLLE8zegHuaNius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UHOD5pBYUUSP4/MlKCzreiKV9+mzMJd7bGPPam/1NHj0MToP6fA5I7vLFvqqpipUy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c1kgxI+eUqx32g5N2Qay6ZgOlU78ySyyHj2ZlhDXCD0uAiduaxskqzgWea0kfcYs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21dlR+p828Vx20gmWB+xdYdlOb2zsZEGqspbdNrrNcyi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eyoMMm6oJkxKM08Ov0Dq/TfuNM/keK2G0MMPudZcl1HHajX6l5mexdsRotybo88oy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26+/qfZKFaqsdeXapMilAjv4qKtsO+RCvqDvi5GYNGbWMp57k8rMnvncemm/7DHEkqU1FiOPjf6loFOo7LoqztKlNRYjj43+paBTqOy6Ks7SpTUWI4+N/qWgU6jsuirO0qU1FiOPjf6loFOo7LoqztKlNRYjj43+paBTqOy6Ks7SpTUWI4+N/qWgU6jsuirO0qU1FiOPjf6loFOo7LoqztKlNRYjj43+paBTqOy6Ks7SpTUWI4+N/qWgU6jsuirO0qU1FiOPjf6loFOo7Loqzt"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endParaRPr lang="zh-CN" altLang="en-US"/>
        </a:p>
      </xdr:txBody>
    </xdr:sp>
    <xdr:clientData/>
  </xdr:twoCellAnchor>
  <xdr:twoCellAnchor>
    <xdr:from>
      <xdr:col>0</xdr:col>
      <xdr:colOff>0</xdr:colOff>
      <xdr:row>0</xdr:row>
      <xdr:rowOff>127000</xdr:rowOff>
    </xdr:from>
    <xdr:to>
      <xdr:col>0</xdr:col>
      <xdr:colOff>63500</xdr:colOff>
      <xdr:row>0</xdr:row>
      <xdr:rowOff>190500</xdr:rowOff>
    </xdr:to>
    <xdr:sp>
      <xdr:nvSpPr>
        <xdr:cNvPr id="11" name="KGD_KG_Seal_19" descr="KlNRYjj43+paBTqOy6Ks7SpTUWI4+N/qWgU6jsuirO0qU1FiOPjf6loFOo7LoqztKlNRYjj43+paBTqOy6Ks7SpTUWI4+N/qWgU6jsuirO0qU1FiOPjf6loFOo7LoqztKlNRYjj43+paBTqOy6Ks7SpTUWI4+N/qWgU6jsuirO0qU1FiOPjf6loFOo7LoqztKlNRYjj43+paBTqOy6Ks7SpTUWI4+N/qWgU6jsuirO2ocXIom5eAM64tZ07yXlehtbSjHn3pI7ALU92EG3mBJXY/RhApVOM46jSpS8fEGRUQTaUbfB5DhmccF8ptQBik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2AJHezXLYqZminkiR3ds1FKTAOsnzdRBECRLeA/yof5vQ318E4DWgf8h8gMG9FU58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NNu5JBANZ5O4GfbulDNd9yYgr3dUjT969oGaWD8LTsMWdFo0qUELmfk3YT7rMoKX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sWXunDSMpzXxiIiM+310tC76kPE+VoA6cjjJr//glZdp1yXQu6Apz3vIBya52M9K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VwvPGEFQ3uCtE46bgpKtDTqNSrjgJBQCHKkyA8qWSJknOt03VngY+sFoPGKw729sy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FkosNZQ60HyLN1HhXom0jdRPSSEfwroH7wA0H3WIMlnZNQIg2MB3HztJDtYZk+dR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2sI2nPO6ykxugkA1GmfC4hjzBan8JtVWWMJQZ98RRz5lCO1fcCznc3slt4eG5mQvYqU1FiOPjf6loFOo7LoqztKlNRYjj43+paBTqOy6Ks7SpT"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endParaRPr lang="zh-CN" altLang="en-US"/>
        </a:p>
      </xdr:txBody>
    </xdr:sp>
    <xdr:clientData/>
  </xdr:twoCellAnchor>
  <xdr:twoCellAnchor>
    <xdr:from>
      <xdr:col>0</xdr:col>
      <xdr:colOff>0</xdr:colOff>
      <xdr:row>0</xdr:row>
      <xdr:rowOff>127000</xdr:rowOff>
    </xdr:from>
    <xdr:to>
      <xdr:col>0</xdr:col>
      <xdr:colOff>63500</xdr:colOff>
      <xdr:row>0</xdr:row>
      <xdr:rowOff>190500</xdr:rowOff>
    </xdr:to>
    <xdr:sp>
      <xdr:nvSpPr>
        <xdr:cNvPr id="12" name="KGD_KG_Seal_110" descr="UWI4+N/qWgU6jsuirO0qU1FiOPjf6loFOo7LoqztKlNRYjj43+paBTqOy6Ks7SpTUWI4+N/qWgU6jsuirO0qU1FiOPjf6loFOo7LoqztKlNRYjj43+paBTqOy6Ks7SpTUWI4+N/qWgU6jsuirO0qU1FiOPjf6loFOo7LoqztKlNRYjj43+paBTqOy6Ks7SpTUWI4+N/qWgU6jsuirO0qU1FiOPjf6loFOo7LoqztKlNRYjj43+paBTqOy6Ks7chj74zFP/0aKT4Vu7dlTC0cihRN0FHtlcDzurKgNT0p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FYo729LRg8QO2itRI7fEKo/1O4TM8I4JubeeC09coy6sfRsBZpxo7ZBuf15YYKDSKlNRYjj43+paBTqOy6Ks7SpTUWI4+N/qWgU6jsuirO0qU1FiOPjf6loFOo7LoqztKlNRYjj43+paBTqOy6Ks7SpTUWI4+N/qWgU6jsuirO0qU1FiOPjf6loFOo7LoqztKlNRYjj43+paBTqOy6Ks7SpTUWI4+N/qWgU6jsuirO0qU1FiOPjf6loFOo7LoqztKlNRYjj43+paBTqOy6Ks7SpTUWI4+N/qWgU6jsuirO0qU1FiOPjf6loFOo7LoqztKlNRYjj43+paBTqOy6Ks7QgaOosP5jSZpiRHhw308PCsJBu/uk+ZwSQ2opyNbxqbzEYdUiCWOwHxe9LXH1Fsvi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2KQaaB0Hd38sh+R9ElE9HWnM/5qoJ2lMybjrVFCxpcWgpX/EVe8dFz/OeThnGGJ4MBsPwUII56zLWvdjYast7k8NqWkH7r4jb/GOqIb3pKwipTUWI4+N/qWgU6jsuirO0qU1FiOPjf6loFOo7LoqztKlNRYjj43+paBTqOy6Ks7SpTUWI4+N/qWgU6jsuirO0qU1FiOPjf6loFOo7LoqztKlNRYjj43+paBTqOy6Ks7SpTUWI4+N/qWgU6jsuirO0qU1FiOPjf6loFOo7LoqztKlNRYjj43+paBTqOy6Ks7SpTUWI4+N/qWgU6jsuirO0qU1FiOPjf6loFOo7LoqztKlNRYjj43+paBTqOy6Ks7d+Kjbk3crfeSaMSf3KTi+JciNzNcOxA+Z62aDDaoC83tAvS4EKUEb6K5+n+K79Bf4jOymCgAMxbUCpl+nBx8Ok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YX/Gu36wabAewd0C1tJQEic7uAjdy6PyDCuW3GAPxlNbyM+Bzx7GyCYDkUEgfD94okaH7RbfLRodST8jLboVblJSg12yCiNLy8CVy5U3ucYqU1FiOPjf6loFOo7LoqztKlNRYjj43+paBTqOy6Ks7SpTUWI4+N/qWgU6jsuirO0qU1FiOPjf6loFOo7LoqztKlNRYjj43+paBTqOy6Ks7SpTUWI4+N/qWgU6jsuirO0qU1FiOPjf6loFOo7LoqztKlNRYjj43+paBTqOy6Ks7SpTUWI4+N/qWgU6jsuirO0qU1FiOPjf6loFOo7LoqztKlNRYjj43+paBTqOy6Ks7SpTUWI4+N/qWgU6jsuirO3y6K9h6KP7QAvt99OxG/hQQgCkbgNCj1SPm4dEeF+uNX1YGR98ETePvt7RWxtwoMLu3WI1nKfxroh2hcHS36boKlNRYjj43+paBTqOy6Ks7SpTUWI4+N/qWgU6jsuirO0qU1Fi"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endParaRPr lang="zh-CN" altLang="en-US"/>
        </a:p>
      </xdr:txBody>
    </xdr:sp>
    <xdr:clientData/>
  </xdr:twoCellAnchor>
  <xdr:twoCellAnchor>
    <xdr:from>
      <xdr:col>0</xdr:col>
      <xdr:colOff>0</xdr:colOff>
      <xdr:row>0</xdr:row>
      <xdr:rowOff>127000</xdr:rowOff>
    </xdr:from>
    <xdr:to>
      <xdr:col>0</xdr:col>
      <xdr:colOff>63500</xdr:colOff>
      <xdr:row>0</xdr:row>
      <xdr:rowOff>190500</xdr:rowOff>
    </xdr:to>
    <xdr:sp>
      <xdr:nvSpPr>
        <xdr:cNvPr id="13" name="KGD_KG_Seal_111" descr="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fOYE8UlefOepRMHYg7gknWX7GlzoUk7AAVPxep7IzhWB2jr+M3kF01AVLLDJ6BPT7ee7Cz5kSlGbrX3q6Wv6/vISGNqjHrUXmZMzIJafpCYCGUlJWrhQq+jxjNeslz2qKlNRYjj43+paBTqOy6Ks7SpTUWI4+N/qWgU6jsuirO0qU1FiOPjf6loFOo7LoqztKlNRYjj43+paBTqOy6Ks7SpTUWI4+N/qWgU6jsuirO0qU1FiOPjf6loFOo7LoqztKlNRYjj43+paBTqOy6Ks7SpTUWI4+N/qWgU6jsuirO0qU1FiOPjf6loFOo7LoqztKlNRYjj43+paBTqOy6Ks7SpTUWI4+N/qWgU6jsuirO0oHKfZRgBkhwST8KSWREkZ+HhblGeT8+jaHdJ/zm/VZPbcjGdnDzospMQphVwWOy3o3R0/1s52Mf2OFrbiNl5icm78wDAGY2PAmGy5J8uyRC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Y0sV5xvWeCSaH6C6klAI4+pp7kj+3KfnF22j5sfwmwF2EHaWTwAxxsBqtlkMDLaLdxHF6NtvaBFWKzjMbzUMouYKGPDZcrJ9WmZu0vwY5/fV1xFJqjBcJndcvs0tQhW/ipTUWI4+N/qWgU6jsuirO0qU1FiOPjf6loFOo7LoqztKlNRYjj43+paBTqOy6Ks7SpTUWI4+N/qWgU6jsuirO0qU1FiOPjf6loFOo7LoqztKlNRYjj43+paBTqOy6Ks7SpTUWI4+N/qWgU6jsuirO0qU1FiOPjf6loFOo7LoqztKlNRYjj43+paBTqOy6Ks7SpTUWI4+N/qWgU6jsuirO0qU1FiOPjf6loFOo7LoqztuMUT80ygZXGR4I+MI0ve2bZ03T5hf5Z6pv3fQVo/t6/czgIoTQhK1VftWzeDhmNPWqvJQF6AwPQY/DNr+cy7JSzBGc9IqbBt0PeN2xn4/Gg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cdF6BtKPCYK5ed/5CVKokyzIoHGEFluIc00zfNkqctj+SyWcwBtcRKFotCU5AR9aCpTUWI4+N/qWgU6jsuirO1R05cdG49cPkoG/Gvea+9MXqs0mlEZroBC5OhG+tmsqqxHIjoeKAdYf/a6PqVHvXEqU1FiOPjf6loFOo7LoqztKlNRYjj43+paBTqOy6Ks7SpTUWI4+N/qWgU6jsuirO0qU1FiOPjf6loFOo7LoqztKlNRYjj43+paBTqOy6Ks7SpTUWI4+N/qWgU6jsuirO0qU1FiOPjf6loFOo7LoqztKlNRYjj43+paBTqOy6Ks7SpTUWI4+N/qWgU6jsuirO0qU1FiOPjf6loFOo7Loqzttkm+Ig9LgFxGjf3xY+dWWRvJn8n3/j1uIFEpQAnO7gFekTASNn5Q51vjelKRnLNsw7jAFlufnqsa6pL6Goj7eReyvSl7pII3F6cI03VQF9M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endParaRPr lang="zh-CN" altLang="en-US"/>
        </a:p>
      </xdr:txBody>
    </xdr:sp>
    <xdr:clientData/>
  </xdr:twoCellAnchor>
  <xdr:twoCellAnchor>
    <xdr:from>
      <xdr:col>0</xdr:col>
      <xdr:colOff>0</xdr:colOff>
      <xdr:row>0</xdr:row>
      <xdr:rowOff>127000</xdr:rowOff>
    </xdr:from>
    <xdr:to>
      <xdr:col>0</xdr:col>
      <xdr:colOff>63500</xdr:colOff>
      <xdr:row>0</xdr:row>
      <xdr:rowOff>190500</xdr:rowOff>
    </xdr:to>
    <xdr:sp>
      <xdr:nvSpPr>
        <xdr:cNvPr id="14" name="KGD_KG_Seal_112" descr="3+paBTqOy6Ks7XOelJ5kI6FW+faw6EYpul5lRZXjpy/glODbJZMNc3uxxXvpx1+wD2mAca3nyU8zJX69n8fKIyGK/VCz0D2t6+cqU1FiOPjf6loFOo7Loqzt8JrgQ/iKPXs5D3rDpX3kYtQc4MB2cxp+7EdHMplHfwoqU1FiOPjf6loFOo7LoqztKlNRYjj43+paBTqOy6Ks7SpTUWI4+N/qWgU6jsuirO0qU1FiOPjf6loFOo7LoqztKlNRYjj43+paBTqOy6Ks7XyIgpJ3I+vZzl4oHssvSy8qU1FiOPjf6loFOo7LoqztKlNRYjj43+paBTqOy6Ks7SpTUWI4+N/qWgU6jsuirO0qU1FiOPjf6loFOo7LoqztKlNRYjj43+paBTqOy6Ks7WUq+nFzXXQ/5mgsVr0wAj2NwWVgXSn/yoOxXNTJMrlPLnOv8ax7eaDp/9KM0XYzh8ijDacrm7NRq29FfLzm3cL287DBc885i9QwuNImx0Cp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2xioX/axzbpAH1VIXngQRV8pmOyB8weZG+bILJTbHdi3sz+JFWIRpZ9NalghcQFsu39/LhOF1Pk9QtT615ZvrmKlNRYjj43+paBTqOy6Ks7TYrvWxn5KB1qtTOye6R93gf7HFx96TJfoU0hHC/Q8oaKlNRYjj43+paBTqOy6Ks7SpTUWI4+N/qWgU6jsuirO0qU1FiOPjf6loFOo7LoqztKlNRYjj43+paBTqOy6Ks7SpTUWI4+N/qWgU6jsuirO0qU1FiOPjf6loFOo7LoqztKlNRYjj43+paBTqOy6Ks7SpTUWI4+N/qWgU6jsuirO0qU1FiOPjf6loFOo7LoqztKlNRYjj43+paBTqOy6Ks7finTIZb/a4qtDFNUbSc7lHa9Y2vGQZfn9io4f9TyOVfuRr4Jyk2od6tiEQBv4JnvRZeSZ8JeuNTVzzkP7SQIeBqtFfiX7ep9fIeMxUcdsg2P5RYUw5N0HHZxGdJ4+4z8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3xj3K14R7NnLaE1YakMFQlGkU534awDn0SX0+d2HVmu34eoseI93F3e21TmLOrdPNSAVVJbhrsUbpDsowYHP68kdVqjtyo2GUQwtNkySZoLRfa731eiVrjT2nIw6LoLgLrmGSBUUC8Kb+V//sMUkxRTzuXTNcIBf+QLearHEacFypTUWI4+N/qWgU6jsuirO0qU1FiOPjf6loFOo7LoqztKlNRYjj43+paBTqOy6Ks7SpTUWI4+N/qWgU6jsuirO0qU1FiOPjf6loFOo7LoqztKlNRYjj43+paBTqOy6Ks7SpTUWI4+N/qWgU6jsuirO0qU1FiOPjf6loFOo7LoqztKlNRYjj43+paBTqOy6Ks7SpTUWI4+N/qWgU6jsuirO1PmaY92MkpARFazWKzmU5N4KCiLcRu5xD4PK43lBaLc8JSzTUqsvi+8W1NzNHK2gob2DBz1Rx4yi6vKQ2+CFupUxfFg4+8/0ab0uvE4nLYPC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nXF2B9a6bYqFv0c/HZdjkNj5xwBBAqWCSozTEc8WAjZ/LTkaM4R2V45AZi6+ZxRnt4uFvXcWTPCbPZ3EHGpOtSpTUWI4+N/qWgU6jsuirO1WUmNAdjX9V/CnC35iBkliON7UTk7goxoAAjw52xhfT6M3AaQ/RCH9eEbE9GvFNsUqU1FiOPjf6loFOo7LoqztKlNRYjj43+paBTqOy6Ks7SpTUWI4+N/qWgU6jsuirO0qU1FiOPjf6loFOo7LoqztKlNRYjj43+paBTqOy6Ks7SpTUWI4+N/qWgU6jsuirO0qU1FiOPjf6loFOo7LoqztKlNRYjj43+paBTqOy6Ks7SpTUWI4+N/q"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endParaRPr lang="zh-CN" altLang="en-US"/>
        </a:p>
      </xdr:txBody>
    </xdr:sp>
    <xdr:clientData/>
  </xdr:twoCellAnchor>
  <xdr:twoCellAnchor>
    <xdr:from>
      <xdr:col>0</xdr:col>
      <xdr:colOff>0</xdr:colOff>
      <xdr:row>0</xdr:row>
      <xdr:rowOff>127000</xdr:rowOff>
    </xdr:from>
    <xdr:to>
      <xdr:col>0</xdr:col>
      <xdr:colOff>63500</xdr:colOff>
      <xdr:row>0</xdr:row>
      <xdr:rowOff>190500</xdr:rowOff>
    </xdr:to>
    <xdr:sp>
      <xdr:nvSpPr>
        <xdr:cNvPr id="15" name="KGD_KG_Seal_113" descr="WgU6jsuirO2gSxyhHTJF4zQYbnWRbr8H5Ne+XAhWSouomVmtFFduzUg7gvG1LQAxeUyFqbVyn9h8gCg6HvjihlamFjfmRP+bg4kWa80qw6yWurRADi15ubHfZb37cQd6U1RSUUfK60U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xiqTSVqGR2PvVctk3Wj/zGYbvpsY9PDpKVaLinroaOxrlapQESmEi3qp2odg1ifF8TRoJJJTYofXZGePoQF0JSmoWPpyPUxuISgOpaNW6eUqU1FiOPjf6loFOo7Loqztyu7o/KYTJ/lRbpHXCzEoJv5YUz0VI8SKwiL3STy/EzINZ6XnBn93X7U6qXdOcAIWKlNRYjj43+paBTqOy6Ks7SpTUWI4+N/qWgU6jsuirO0qU1FiOPjf6loFOo7LoqztKlNRYjj43+paBTqOy6Ks7SpTUWI4+N/qWgU6jsuirO0qU1FiOPjf6loFOo7LoqztKlNRYjj43+paBTqOy6Ks7SpTUWI4+N/qWgU6jsuirO0qU1FiOPjf6loFOo7LoqztYnJxvmeO+y9Uft60STH8MaCmNM4FBMPZK3PMzVDVauq4rJq8yiCyNBHeaIQ9O6wfg5WWgBPmeVf3DxmlPKRwwMBkjz7fAKpCiEDK2wHLWaDhiKrmIXwfRxwE08POdhcD7cU+BM1k++ABwpu4gzul+C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dbPZLTkvaOkZ1LGI+6S2HTRNiR3t3hWvMK71s88vu8OPLjZEhwHiYmnPEAjRz78pCHq4mvbGHJzUl1+Wp7p0zkqU1FiOPjf6loFOo7LoqztKlNRYjj43+paBTqOy6Ks7fGq4ELF5wbq5sptxRKjM5Jq3QL7jAbjRSQGwDEbhD39GeZa27umXGmhTvul0Czu3ypTUWI4+N/qWgU6jsuirO0qU1FiOPjf6loFOo7LoqztKlNRYjj43+paBTqOy6Ks7SpTUWI4+N/qWgU6jsuirO0qU1FiOPjf6loFOo7LoqztKlNRYjj43+paBTqOy6Ks7SpTUWI4+N/qWgU6jsuirO0qU1FiOPjf6loFOo7LoqztAnOS/Ht3kiAIVY+MpPNcPhu5zp73nWnWXuFfyeDJWpi4fKI48+i3XK8VdhiN9MzE/78kFsuWcOXTZgo2JD04P/hbDjWrR3GhWUB2QRUzYn6gycbNVsV13/2yv9cae8qDBY43+vBzUNIa+a1eiRchdUjRR9qX7JZORpQrmfH0l58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QCvfhV61vKABp6s/sJlyNC5UeE9DOfc2ipRxOQ6U0urDlEg4XdR4m7cESWv/ulU6O5fXzp0dvSitGX410vqyfQqU1FiOPjf6loFOo7LoqztKlNRYjj43+paBTqOy6Ks7SpTUWI4+N/qWgU6jsuirO2afYk6/4S1QCxKZKY2cVEiN2WDpUcv2BIXpnhUOlwy7SpTUWI4+N/qWgU6jsuirO0qU1FiOPjf6loFOo7LoqztKlNRYjj43+paBTqOy6Ks7SpTUWI4+N/qWgU6jsuirO0qU1FiOPjf6loFOo7LoqztKlNRYjj43+paBTqOy6Ks7SpTUWI4+N/qWgU6jsuirO0qU1FiOPjf6loFOo7LoqztKlNRYjj43+paBTqOy6Ks7VcepYWJY/D8hjeOw+G8sPkpe73lK9pK1hwDoiNtfx0k3wW60QyLx4FdKkivn/wK5oC8Jf0C0uHLmyqo8/DeM6HKwwpkxkqyw7SRcasmZlKGKByn2UYAZIcEk/CklkRJGQShKzz2ZlL4ZGu/YA7AfMH/KjU69zfySleEvV7Gp7U5KlNRYjj43+paBTqOy6Ks7SpTUWI4+N/qWgU6jsuirO0qU1FiOPjf6loFOo7LoqztKlNRYjj43+paBTqOy6Ks7SpTUWI4+N/qWgU6jsuirO0qU1FiOPjf6loFOo7LoqztKlNRYjj43+paBTqOy6Ks7SpTUWI4+N/qWgU6jsuirO0qU1FiOPjf6loF"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endParaRPr lang="zh-CN" altLang="en-US"/>
        </a:p>
      </xdr:txBody>
    </xdr:sp>
    <xdr:clientData/>
  </xdr:twoCellAnchor>
  <xdr:twoCellAnchor>
    <xdr:from>
      <xdr:col>0</xdr:col>
      <xdr:colOff>0</xdr:colOff>
      <xdr:row>0</xdr:row>
      <xdr:rowOff>127000</xdr:rowOff>
    </xdr:from>
    <xdr:to>
      <xdr:col>0</xdr:col>
      <xdr:colOff>63500</xdr:colOff>
      <xdr:row>0</xdr:row>
      <xdr:rowOff>190500</xdr:rowOff>
    </xdr:to>
    <xdr:sp>
      <xdr:nvSpPr>
        <xdr:cNvPr id="16" name="KGD_KG_Seal_114" descr="Oo7LoqztKlNRYjj43+paBTqOy6Ks7SpTUWI4+N/qWgU6jsuirO0qU1FiOPjf6loFOo7LoqztKlNRYjj43+paBTqOy6Ks7SpTUWI4+N/qWgU6jsuirO0qU1FiOPjf6loFOo7LoqztKlNRYjj43+paBTqOy6Ks7SpTUWI4+N/qWgU6jsuirO0D+NltjHy7A85czR4PNWNZoPJ/a1yZRDaMV8RYjtM1JXxNSqUUwBEBKU067Kj+zSrjthdfI+4v89Kg7muzBqrrKlNRYjj43+paBTqOy6Ks7SpTUWI4+N/qWgU6jsuirO08jVeRiEU7PBxY1yIL7SeuVvBjAYSYSIlOWZhokrqpmMUgF07oTZRTu5fw5LEHpfgqU1FiOPjf6loFOo7LoqztKlNRYjj43+paBTqOy6Ks7SpTUWI4+N/qWgU6jsuirO0qU1FiOPjf6loFOo7LoqztKlNRYjj43+paBTqOy6Ks7SpTUWI4+N/qWgU6jsuirO0qU1FiOPjf6loFOo7LoqztKlNRYjj43+paBTqOy6Ks7diSsrJdhSCeofqm/f3H52K8CEdnwWMYnQPHg/r/v0K7IuAaWe8XilIzwWai+rd8HpHcRQVIEvYmSn7f2stfvCOd6eQxD93ORF38F6kgzKwIWtEf4MnOKQIRb5VIZnaP75/X/Ey5GohDVHbTg8b6kTR8TuZPRuIOg4pSab2o/MPH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314k5fjq++XKyH8V1P71guTyfiNcRB8q++de57lFfnB0vShwbRCQ+2lbLVuh6Zf/B3Rox+nG9zRl9I6BwRH7fIKlNRYjj43+paBTqOy6Ks7dfittrCMVuimSJFAiaigstHgoy0lV+RH0uZHOV88s6eouLhB48ohpL4HFJJeseuN2hBecQJI79HwNRILS0UYqby1eMRkAcHBNYQc1IzbkW3KlNRYjj43+paBTqOy6Ks7SpTUWI4+N/qWgU6jsuirO0qU1FiOPjf6loFOo7LoqztKlNRYjj43+paBTqOy6Ks7SpTUWI4+N/qWgU6jsuirO0qU1FiOPjf6loFOo7LoqztKlNRYjj43+paBTqOy6Ks7SpTUWI4+N/qWgU6jsuirO0lOjZxR7Dex9xReZlvlPWKMcQlG3gCdOCNK41Lmu/CJypTUWI4+N/qWgU6jsuirO0heNMLv0zFo65N5H2SFD2j+06ue56EtwX3HqrFgnYLAJ35LiF0hhymFt21FF63PgT6ukx31EYrh25P5t7azhw6gjP7P1gzlFePzMSJ0QCSTi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2C4mWBAzF41LP1cBmYk1KEHngFibxonFO4HHesYGhqrxJu7mZyl8bnOcFTHt2fyhWVv8oVeS0sy10X6H+1pbIL9W+DpdzRuCuanBRhC4VeGxKRYD6IXrvNYbtaYPc1jZkrYfl5ItbC25SelYwKSHU//rlz19OvN6/KvdyCdGc9XttQzSifllPMNEtySWsaLXwkX/QgrYxcemEJ6R/6972CpTUWI4+N/qWgU6jsuirO0qU1FiOPjf6loFOo7LoqztKlNRYjj43+paBTqOy6Ks7SpTUWI4+N/qWgU6jsuirO0qU1FiOPjf6loFOo7LoqztKlNRYjj43+paBTqOy6Ks7SpTUWI4+N/qWgU6jsuirO0chdFzzGVoLyVFgsG1fMtGBYEBeheKKxiBtifVKnlnpQKJjU9U3qFfbAq8gL3XtrucEtCk+7x/RcRqs/KAfgY5KlNRYjj43+paBTqOy6Ks7SpTUWI4+N/qWgU6jsuirO2QkCbvYgkioamQ3FBcn4Gw5ppqAAOCyOgtHfQ9wu3jwOotUZzqSXOljiGM0iNfX1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6WeUnFrHwIENIwPcVKHN2UNL8nGYluLXqsru3Wzf9WSQO8tT1ntvbcsJy4qNQYj6dmumsUw4siq4f6egYoF3hypTUWI4+N/qWgU6jsuirO0Va/cBLJb97lghBCWSTDBS7tmoG2w9d5vw4CopN2AJbzHdaqtQUq0sb7hYvs/jRAl3Lx8EnAqCId9zhPrOfdfD25bLR3HkEwIPpMbX"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endParaRPr lang="zh-CN" altLang="en-US"/>
        </a:p>
      </xdr:txBody>
    </xdr:sp>
    <xdr:clientData/>
  </xdr:twoCellAnchor>
  <xdr:twoCellAnchor>
    <xdr:from>
      <xdr:col>0</xdr:col>
      <xdr:colOff>0</xdr:colOff>
      <xdr:row>0</xdr:row>
      <xdr:rowOff>127000</xdr:rowOff>
    </xdr:from>
    <xdr:to>
      <xdr:col>0</xdr:col>
      <xdr:colOff>63500</xdr:colOff>
      <xdr:row>0</xdr:row>
      <xdr:rowOff>190500</xdr:rowOff>
    </xdr:to>
    <xdr:sp>
      <xdr:nvSpPr>
        <xdr:cNvPr id="17" name="KGD_KG_Seal_115" descr="3sAmsqqdNgjToY3J/7GLg3Nbh5kqU1FiOPjf6loFOo7LoqztKlNRYjj43+paBTqOy6Ks7SpTUWI4+N/qWgU6jsuirO0qU1FiOPjf6loFOo7LoqztKlNRYjj43+paBTqOy6Ks7SpTUWI4+N/qWgU6jsuirO0qU1FiOPjf6loFOo7LoqztJpTwSQ7WgUeOtvwxZTyutJNIsy+oAtoVh6w+bLDvktn+SAFoHK/hZO+0hKrJKdtTnZuFdHWIaIogDU/nqO4bripTUWI4+N/qWgU6jsuirO3aj+PTvgUw/XasJID/bfmaWjtxTc8aKJob+fAwPfr3yjp+iGw3nLtEf670qPc1KPeDl6pvMsLvdWy0z/Uo68SE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6q3sDr9u4tvXKG18TUQsX/36qRJOSd0+5e44FbCQwe3BPjP4URhWfQRLXdGSRI+ZnlzxGWfJsqoR9ZmP7dvQjz2+LmpqEssTzN6Ae5o2K6wPeiIgiktzaJ8LJNrOFvJdO9qPkTXWL6A2R707nBEX4E/gHUq7sqjHTr3p+gKBb00J8OA6Qgl0JahWgGilRNVyQS3fAuTkBfX+pn6uhbxMsgJQuJzjzALRALKgCEfN4FjRCNx/VurnZ+IOtmFV9ta6KlNRYjj43+paBTqOy6Ks7SpTUWI4+N/qWgU6jsuirO0qU1FiOPjf6loFOo7LoqztKlNRYjj43+paBTqOy6Ks7SpTUWI4+N/qWgU6jsuirO0qU1FiOPjf6loFOo7Loqzt0PJpIqaRc8C4FEF3d1bmCHgaDlbLa5pJ+vwZN50a8IYfJq4MNRijn0mRBNKZi5IkRRbkhZaaeFCpTSAEv5WSlJTtz0gOKNcR8EmoaLD6brQqU1FiOPjf6loFOo7LoqztDeJS+AYMggxika8SIlMgsKoQSxsqtLqIQ9WM84ZimUxVNRWOHf9wGhXJTxl36qVtJwiNMxwj0XQ4iCfso9sBEC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TWruw8JBZZ5+qLQL2WLce6MB5HpWQ/bHx1xsREuifP5DJZ3rMFxqRJjQ4rGHQ/V+FH0noDeIQtdMEnGDDZksCkqU1FiOPjf6loFOo7LoqztKLNnYSE6Gw9woh/klaKijH8t7zWiDBvji3SzTJc08JaF33bPIX/BMCIMz4GaGV2wKlNRYjj43+paBTqOy6Ks7X7qZXK4aEVs6xNslRMVdzrmTF+7W3KvOy0cyZHbzj0VKlNRYjj43+paBTqOy6Ks7SpTUWI4+N/qWgU6jsuirO0qU1FiOPjf6loFOo7LoqztKlNRYjj43+paBTqOy6Ks7SpTUWI4+N/qWgU6jsuirO0qU1FiOPjf6loFOo7LoqztKlNRYjj43+paBTqOy6Ks7XBvFXWvr5SF+uxyxqsATqEHrmGydoHS81gQeI+lgx7+wLYCJ/TLQ4zlfa35vQK2Cq3yueB3669r/XbScwj2OVgqU1FiOPjf6loFOo7LoqztGHOpBWuhrf1I67Gbp8uyQ6T9jfqwLl86xdNs1saT+XbCT+Xa4MVN3lJMil5bMt9xtiF93UIcXhwft7WEmN5pCwAnMd6P+4la3yvhLGyHu/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BvJt6momEI+HYW4LHUF9+WSzil2ZNgia1C0nhaQ5WyADzy2Bnmq1mTaVTKg8mIt4M/Oz4TJUw2s30kx39rOjWzS7CE/8TEFFdY+kEkgIejCc5e84C0EA+owAq/zUJPfmzl8M90euQFl9NgbOcQr3koEd0E3fW4xGGI0UHkzrWMCpTUWI4+N/qWgU6jsuirO1zjUV6gVg32mFIoA9m1WPdpmA0hGZMSJI14UsBpW/JWipTUWI4+N/qWgU6jsuirO0qU1FiOPjf6loFOo7LoqztKlNRYjj43+paBTqOy6Ks7SpTUWI4+N/qWgU6jsuirO0qU1FiOPjf6loFOo7LoqztKlNRYjj43+paBTqOy6Ks7WX8l5vMWJYhV+g+XgIQLhomRkktcD23MyU6XYG65/YIdPY4ODNyJ24nC/IryhaKN07/8dj34kkkuo3Dhd/L32A1yW5kUrBlSvkdg18huM1tzpq6SmTMhsNlzjTIhhqpajCpivowONFMn4wNKPpzVh9fvoyCeRAKpi1MboVOQ977is2rLUKsglgZ+1CXTX2GL/1DX3zBuf2usLNcykbY"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endParaRPr lang="zh-CN" altLang="en-US"/>
        </a:p>
      </xdr:txBody>
    </xdr:sp>
    <xdr:clientData/>
  </xdr:twoCellAnchor>
  <xdr:twoCellAnchor>
    <xdr:from>
      <xdr:col>0</xdr:col>
      <xdr:colOff>0</xdr:colOff>
      <xdr:row>0</xdr:row>
      <xdr:rowOff>127000</xdr:rowOff>
    </xdr:from>
    <xdr:to>
      <xdr:col>0</xdr:col>
      <xdr:colOff>63500</xdr:colOff>
      <xdr:row>0</xdr:row>
      <xdr:rowOff>190500</xdr:rowOff>
    </xdr:to>
    <xdr:sp>
      <xdr:nvSpPr>
        <xdr:cNvPr id="18" name="KGD_KG_Seal_116" descr="sG3GVW+abWDBbpy2ZKoMjTkG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AS9elxluOhlAldDbIgkPvVLYswgkgAA2CZnl/4JjO4y8d+jqrBbVKYsEM9KqCZt07MUY8JWMFNfMuqmCNnMH9uL/YLysQhW7xd43dgBCTss875vafCOYqmFcLTf4svGot8C7MGWX08Tv9SFG7qANeMvESfHrdPNcR2bDY1RIvKtGxR+DwT9Dr5HnPEUXaPDYga0IgTLwKqHNZ7h+I8iZBr9uGRfDntE3voLJutDBfCigFTJ6V+O3VqKbSpwOkIh0qU1FiOPjf6loFOo7LoqztKlNRYjj43+paBTqOy6Ks7SpTUWI4+N/qWgU6jsuirO0qU1FiOPjf6loFOo7LoqztKlNRYjj43+paBTqOy6Ks7SpTUWI4+N/qWgU6jsuirO1yf3omraulPt20ckGw6vB7arqksTdUs2CaFY9qlYsgqAsPtpX2d7I5FywWHlIXV5EwXpfqoqcaXcxlJ5lrPVxxQ5GgKMmwyqDTgzd5DfPIrlBMWWBQYa7fVgKuq2/SpEYeL8jt60S9q55rN+dkuRE8LdMiXYD5YutclBrKhb4JzipTUWI4+N/qWgU6jsuirO2EIAFXOC+Trxl6tYR7mJ/TneG/wjL+5DB6A0WkKnO5ki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IcOrCrReG7rNXFj3vZi3PcpziHOgzGV/WNOz1F1znOFrkL9oe1Aw/YPzE96UywtaKlNRYjj43+paBTqOy6Ks7ZCpaDjmmf8+vlY4WtrnGlRYS1E82Vm+uixly43e/gxcx/fwktymhjvo5ZTgLmGoo0JuOG04xY/ATNjtwVCafjsnP8uEUpJUe/oc9owRANJXLqIghRRTKPKr9GHD8dkNsopX36bMwl3tsY89qb/U0eNXppNBFqoBjvvzGD+pikWFKlNRYjj43+paBTqOy6Ks7SpTUWI4+N/qWgU6jsuirO0qU1FiOPjf6loFOo7LoqztKlNRYjj43+paBTqOy6Ks7SpTUWI4+N/qWgU6jsuirO0qU1FiOPjf6loFOo7LoqztjWPRBNrSpvqGCS17wJq2Sslu1RLuIOX8G9es3Qjk5Q1/gtQheribQ5DxUVEV89rrctCriCnjTYktJue2lN7IsIhrQHanwFpB0WdS0LNnNrgr+MNifJZYqxQq/+eJBqwEjgFjsa5Z08EQOMCnkOUZYDu6FIDnpftHp6scCmkfWrGQiUl7M/LfvY4/WEbSAE8q2SrGlnGzjRZnCWw+ZEWvp6VajC+E7C8CkT949toR4YM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RbXNbyxEK2n8oFpKuk+F7UDjNk3c3hgacup52t+T9WD+fAnelaxyvamUKORvQ38FZxDKw5lF8Fh7oLn8V5sDQQKPbzp9MQXMAMw5MPNwLLrHC/gN1WnKQ0ANPmVvXt3hqI5o02mPh2pVoak6moaoi/PBmdeD3/GRTX2wmhSq6GBkM22Rln5ryfoLZvnemq7mZetq5WsDdHY7a55rMt0qeO8W3yccYj4Oes+Af0PB8qTKlNRYjj43+paBTqOy6Ks7SpTUWI4+N/qWgU6jsuirO0qU1FiOPjf6loFOo7LoqztKlNRYjj43+paBTqOy6Ks7SpTUWI4+N/qWgU6jsuirO0qU1FiOPjf6loFOo7LoqztL3Nai/1aP6oKJ+8leLPaTmcwMU/RHMtuTpqx3iiboZ9WLsKpYzFjpO0oeZmRc2TuokaH7RbfLRodST8jLboVbmjocDsRaG+Yo8oe/3nOqLMavFpu6z56OtmqQGrL68z4GpND12O6GP+GLyU5/iSlgbdwLIxTeDHWSbOj65Jp7rVRzUqlZcfBEc89T7wShKAN/uOxxP9gO0OVztLqkpiUWP5dQdrbfqX3f7sYNb3apvhAGf87GAlpnXhRR7xE2Pwe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1aTJIIN94vrnPA6iqPRcx5"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endParaRPr lang="zh-CN" altLang="en-US"/>
        </a:p>
      </xdr:txBody>
    </xdr:sp>
    <xdr:clientData/>
  </xdr:twoCellAnchor>
  <xdr:twoCellAnchor>
    <xdr:from>
      <xdr:col>0</xdr:col>
      <xdr:colOff>0</xdr:colOff>
      <xdr:row>0</xdr:row>
      <xdr:rowOff>127000</xdr:rowOff>
    </xdr:from>
    <xdr:to>
      <xdr:col>0</xdr:col>
      <xdr:colOff>63500</xdr:colOff>
      <xdr:row>0</xdr:row>
      <xdr:rowOff>190500</xdr:rowOff>
    </xdr:to>
    <xdr:sp>
      <xdr:nvSpPr>
        <xdr:cNvPr id="19" name="KGD_KG_Seal_117" descr="ifakiAd5NmUaf1b52ZJTYSpTUWI4+N/qWgU6jsuirO0r4pFzyNB1OaXRVOdjony8V2XgbMdkJLYDK20H/P3V1hzfFxR+GmBZx6UhOazkLOg0Ip9MDsfgSLPoJ+u05vFdKlNRYjj43+paBTqOy6Ks7SpTUWI4+N/qWgU6jsuirO3hHISB57S3XEhf0mtI4VstitamDJNt1Qw3XbCnByeYwipTUWI4+N/qWgU6jsuirO0qU1FiOPjf6loFOo7LoqztKlNRYjj43+paBTqOy6Ks7SpTUWI4+N/qWgU6jsuirO0qU1FiOPjf6loFOo7LoqztKlNRYjj43+paBTqOy6Ks7Zowtl58v58gDTmhn/6wLveu5eg6pPsTAXqeqZ889J9JLIzw89R8VoCvqK5fuDeyzRqOyM6CAF6SbEEouw1Jpf7vR0MXHhdC+oqkGBeX5Pu/osu3D49cjXVjvGLmDW4fniOiuzo71pVtgPKYpdsxwUK8gDykY0uQs044Z6nBP3u71g8oBFG7ypnQKp7Hjezpje7/+OQl6w9uv83wT8s6adQo7IHcPG0M60sN2n3uGdNG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pNpwzpinybKN5Y74hOEEpmWNw29rTGr0tjTUnbUvRAJZ+aUQ3YQDeGByo2Lf6wCkie1rtEYXJtv66rOJ/WrKeU90GfmNSq/ykkv/TXzw7UTIHBwHw6wxU5j4t4gkYWOzo8aqvoifXsykxATR8biQBSpTUWI4+N/qWgU6jsuirO0qU1FiOPjf6loFOo7LoqztOi1sbEz4I/VvxDUciMzdOc2FN4/fw+iJbVef6K3YytIqU1FiOPjf6loFOo7LoqztKlNRYjj43+paBTqOy6Ks7SpTUWI4+N/qWgU6jsuirO0qU1FiOPjf6loFOo7LoqztKlNRYjj43+paBTqOy6Ks7aJYn8WqfW7qeJW9s0/pJEqwUswxa3xEE7wtHu1640jJKlNRYjj43+paBTqOy6Ks7RaKzby4+Zrz3NzBVXdNm5i4ImD8ZX7y17apyIL5vpl8gWKPFW3OkbPksdGKkdtKxGLmKKw91Ejzj/D684VR5RnWaY63KVqeQ/uAzBR+F+D04SUxH0QYcifHvPZjzWPdVdhD5ZxWa+nZdRSpk53tt4jBSE+cWO+n+wQw9E4A3rR4hwBWoHrbhTuWQ1oepy8fvC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RPqFQYE+C8g/n6FUtE4+gxdg+l03XsKRi84wX2So/Zw+DK+zHKHi0+0cXeVWnu5HqOomCAUX/nSRpgb6KpVJ8HltRcp2nX9BFSOAEL6cL3OsY6NRQDTkSXcdRVEURCHqCpTUWI4+N/qWgU6jsuirO0qU1FiOPjf6loFOo7LoqztxiqTSVqGR2PvVctk3Wj/zN06+RYoWRkDgLb3h37+VD64LqMQaHYk68kT4zT64DNLKlNRYjj43+paBTqOy6Ks7SpTUWI4+N/qWgU6jsuirO0qU1FiOPjf6loFOo7LoqztKlNRYjj43+paBTqOy6Ks7SpTUWI4+N/qWgU6jsuirO0dvydyP2R9r/dc1ZhN8JvJYUYtYNGQ0czoU2weXFvIZLOAWC6Mkjhg9on2d1e6MrWk6HW/5pjiO/AcffFx+NsQsPY02zUcnprW+o9bydNqjXssLUWuftlpit+chwbN+tbRjKlwfg3BtbL6Q/CMmTopO2u1OA1WVH8p24sYenT7wdYquO82oiFo25Yyc8qDnmZQEfUl6ovfWAlfuvog1eO19sz0X11GDAZVEwnUNH+AHi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20pDhNHoqANIGBBQ/LeUXdajWABsPubbKmW/00p3EQAxvxU+ArFwWNKz/TrsmNrJuOcMDOqBZqqSIzknqP8/jCCkORa91ZJ9cMs2dby71fDCpTUWI4+N/qWgU6jsuirO0qU1FiOPjf6loFOo7LoqztSqCw7hPrp49GdEKC0eREna/4XLjkd9J63rw0LalTM61d7b32jrLKDcG2+q+K7tJZfSKtbwwH6oJ0w0K+vF3IFipTUWI4+N/qWgU6jsuirO0qU1FiOPjf6loFOo7LoqztKlNRYjj43+paBTqOy6Ks7SpTUWI4+N/qWgU6jsuirO1uO19ekxON1/FOAFHbR9hHWVff6EZ1AXIFPO/8Hv62DDdd"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endParaRPr lang="zh-CN" altLang="en-US"/>
        </a:p>
      </xdr:txBody>
    </xdr:sp>
    <xdr:clientData/>
  </xdr:twoCellAnchor>
  <xdr:twoCellAnchor>
    <xdr:from>
      <xdr:col>0</xdr:col>
      <xdr:colOff>0</xdr:colOff>
      <xdr:row>0</xdr:row>
      <xdr:rowOff>127000</xdr:rowOff>
    </xdr:from>
    <xdr:to>
      <xdr:col>0</xdr:col>
      <xdr:colOff>63500</xdr:colOff>
      <xdr:row>0</xdr:row>
      <xdr:rowOff>190500</xdr:rowOff>
    </xdr:to>
    <xdr:sp>
      <xdr:nvSpPr>
        <xdr:cNvPr id="20" name="KGD_KG_Seal_118" descr="XsmL0I+3Qj26M4kaWNDWnrHzWmRrN/TSDjc96eRY5lQwMBlxpe35hxckJHtEPcb2BLCaQPfpdMvk7XLn4bHIFE8HF+E/nwR3TJZHzxgzxcIMra7KXvn87RE68SybHm3NAX2cVyPL8dp4jl964/pP8dvALUT9G4f/KdiDY4UP0/LY2rkkyvbYmIFso2dkc0ong7YQvDwgRb7gxcdo2II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2QpAQa+s90FBgXQUVKdE9EH4StHf+J919FPwlnFu51QMfE8twZZceZUfY9U86JjuG8LjaEk23eHeAk94fD0YArTZAqUTSBDtGILemysSio5ipTUWI4+N/qWgU6jsuirO0qU1FiOPjf6loFOo7LoqztcysgjWBu7azmBQdU7l4RXe83Q6SQm+z41/xXQI065s/AkoH6V2h5twWUH/PFc/nwNBtyvKOFr1V8Y99u6miq4CpTUWI4+N/qWgU6jsuirO0qU1FiOPjf6loFOo7LoqztKlNRYjj43+paBTqOy6Ks7SpTUWI4+N/qWgU6jsuirO0qU1FiOPjf6loFOo7LoqztA5yngAWJ+sKLQGFtz1Rl3ub+sgLE4omxBLYtqxtX1syuVaU2P5ZKGsx5g8ZxVvDeOH0LCeZcsa9zRfUT8D4f7CpTUWI4+N/qWgU6jsuirO1KkWhLgjjSpcPCasZ3QS2oKN1VzSKyVzC4bSYmYY+2CcYqk0lahkdj71XLZN1o/8wtKaeN1r+I6wDSArvlsKSwpDhjku0caGycc451rcjk4s6vyq1cdim4zK1PGhYKyqoqU1FiOPjf6loFOo7LoqztKlNRYjj43+paBTqOy6Ks7SpTUWI4+N/qWgU6jsuirO3d2B1tj0x5mUL4i1zUlVJdhg+Fl8AXGM+K6sQAwsoDSCpTUWI4+N/qWgU6jsuirO0qU1FiOPjf6loFOo7LoqztKlNRYjj43+paBTqOy6Ks7SpTUWI4+N/qWgU6jsuirO0qU1FiOPjf6loFOo7LoqztKlNRYjj43+paBTqOy6Ks7ZXVpNoo3PeumJic+1hth2REzzQRN/ulZXhtHitm+kQjKlNRYjj43+paBTqOy6Ks7SpTUWI4+N/qWgU6jsuirO0qU1FiOPjf6loFOo7LoqztKlNRYjj43+paBTqOy6Ks7bGu3ktJP6mtkf58a+4N6L7XYoJ9123eZLPVoHzsUmDdk1BMVlnDPGGxEhrIn4wo/RZrp9J4/9T8AwIfJmdpu6IqU1FiOPjf6loFOo7Loqztp4syukOqgoDwuG3k+WOm/moC7mSorsmqMiNNhWZYqqJubCGOpxPThNdK4brGhi67GIg8zBUYAo1zgTGSABW8q4Fcvnu6DuuZnC8RAoIJzGoqU1FiOPjf6loFOo7LoqztKlNRYjj43+paBTqOy6Ks7SpTUWI4+N/qWgU6jsuirO0qU1FiOPjf6loFOo7LoqztSAyC3nykpMcdGOwPWwStuvQLP7FL0IQfoG4v759wj7k1uQpCbOjH6PDP9d1bHjUVRUTxRSiKbiDcZf2pmIsbNvKBz/I67yEsmxIyyyjYw5ZlppMm4nUMcF/GJ8lP70QbHx7TY8ImA/fGt2WL64xJ6tGwlBN5Nusx+ZiL8ePEKY1SMKMSWFEO2IJB40jxxWqJq8PmiAQAhnTwWLUcDlwEi9hAXG6Emz0Uf+egKirVYaMqU1FiOPjf6loFOo7LoqztKlNRYjj43+paBTqOy6Ks7SpTUWI4+N/qWgU6jsuirO0qU1FiOPjf6loFOo7Loqzt3y7CC80MDhd/MHlZ3Z7ezgsYGJuF8WY1VlgnJepJRfsqU1FiOPjf6loFOo7LoqztKlNRYjj43+paBTqOy6Ks7SpTUWI4+N/qWgU6jsuirO0qU1FiOPjf6loFOo7LoqztKlNRYjj43+paBTqOy6Ks7SpTUWI4+N/qWgU6jsuirO3vEbPVr5HDRYz0ayYnhOpjKlNRYjj43+paBTqOy6Ks7SpTUWI4+N/qWgU6jsuirO0qU1FiOPjf6loFOo7LoqztKlNRYjj43+paBTqOy6Ks7SpTUWI4+N/qWgU6jsuirO2CtMGi2iQm3n4mJqeB7xleFgtxos2zszN26DaypQi/IRkk82toLUxiETT58pHbMdMqU1FiOPjf6loFOo7LoqztaFStDicjX3nWotnVUftxP+29MYQU+ARd+theLR1LQyxmqkrEF6iZCTnkfyuzj4YkEheUKf2kgh7LocDtrcRZuh28VSWQ/qI+J/W8XPGkzYImB2+RxsIDtAHAqcg5FKunKlNRYjj43+paBTqOy6Ks7SpTUWI4+N/qWgU6jsuirO0qU1FiOPjf6loFOo7LoqztKlNRYjj43+paBTqOy6Ks7e41WkbWMWr97P88D9aslHOtSegzgpI/nMACeh+uWvYFYs+PbjYVd4+xg+DE/VvFbHfr13TOm62h1BbyVvQKSuPCBUPQe3MtaQvikvBH3gE2nF9+GrVtB4hpoUWEaJLqugLBp+qPQY/45BhcNs1+5FPYEY4+0ExXuvnuwZ+jWtiP5ZQDYC8Cjm9tFn03fP1UmKR2DrORBQ/aNGjuIWsLY0aXrELxdVBwVci2KwpZ8KAkKlNRYjj43+paBTqOy6Ks7SpTUWI4+N/qWgU6jsuirO0qU1FiOPjf6loFOo7LoqztKlNRYjj43+paBTqOy6Ks7b8AwVgOv/SgH9ZsCGDe/VOc0B1XHkTM3BoOqB8dSNPkKlNRYjj43+paBTqOy6Ks7SpTUWI4+N/qWgU6jsuirO0qU1Fi"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endParaRPr lang="zh-CN" altLang="en-US"/>
        </a:p>
      </xdr:txBody>
    </xdr:sp>
    <xdr:clientData/>
  </xdr:twoCellAnchor>
  <xdr:twoCellAnchor>
    <xdr:from>
      <xdr:col>0</xdr:col>
      <xdr:colOff>0</xdr:colOff>
      <xdr:row>0</xdr:row>
      <xdr:rowOff>127000</xdr:rowOff>
    </xdr:from>
    <xdr:to>
      <xdr:col>0</xdr:col>
      <xdr:colOff>63500</xdr:colOff>
      <xdr:row>0</xdr:row>
      <xdr:rowOff>190500</xdr:rowOff>
    </xdr:to>
    <xdr:sp>
      <xdr:nvSpPr>
        <xdr:cNvPr id="21" name="KGD_KG_Seal_119" descr="OPjf6loFOo7LoqztKlNRYjj43+paBTqOy6Ks7SpTUWI4+N/qWgU6jsuirO3j6f5BoRR5gP2mDyg+HeGjVhmBueGu6Es5wGMLYbsYmypTUWI4+N/qWgU6jsuirO0qU1FiOPjf6loFOo7LoqztKlNRYjj43+paBTqOy6Ks7SpTUWI4+N/qWgU6jsuirO1h4QSFc1nsYrgHHrwyPjnP66TGjVC0YDTDXHt9LAOb24JAiymeAJh0xThfDKbo8j4qU1FiOPjf6loFOo7LoqztH8Y87hS36lJXb+KARK8Lat4jof8abkElLOukLbUENtcn2cNGjnm/AygFVcujU+uod0hrvDu1nl+qupntKOECDhsvNDdLxA5rij38vFi6xcChBfdusLwq8wlUBwJ783qLZ2jacl03djRqaB8YU0MD+ypTUWI4+N/qWgU6jsuirO0qU1FiOPjf6loFOo7LoqztKlNRYjj43+paBTqOy6Ks7SpTUWI4+N/qWgU6jsuirO26tlwYbQwcazuwIGuJK6ep0cyKNIyWh6/6kFwp0LupvIm4tJ3H49IVul//nd+rv55z/tXRxu8LOkw4g13LAveLxiqTSVqGR2PvVctk3Wj/zM/+UcFXKZO2wO6hoDLZBUAiuPBGKBOOf2RMXnEauCmbBGXD3JZU5q/uezkKCuoNGrRwTpB4XNxNHj88ny9UOP8i5Vjwm6DVi5Oe33biUSMxWn9FhUVlYGL8MCzRK8InxCpTUWI4+N/qWgU6jsuirO0qU1FiOPjf6loFOo7LoqztKlNRYjj43+paBTqOy6Ks7SlHO9ns9x9C2qvG8C9lyxOHCN/OMw6luJ44t8n/0phSIEEOzzHRIQxh5OYtZxUuFSpTUWI4+N/qWgU6jsuirO0qU1FiOPjf6loFOo7LoqztKlNRYjj43+paBTqOy6Ks7SpTUWI4+N/qWgU6jsuirO3FRdeqyHG/rIAn9ygsmlmS5cqAX7zSnsxEFQHHKiRH1ipTUWI4+N/qWgU6jsuirO0qU1FiOPjf6loFOo7LoqztKlNRYjj43+paBTqOy6Ks7SpTUWI4+N/qWgU6jsuirO0qU1FiOPjf6loFOo7LoqztkPwAfF1nu5hvS+HJYtm/eJXexj339B8ZbFsRQ+mtWosRstYkAcv7ka05g0OicBpuVrOmx7/uOI977RVjTyvqijhGnSH5aC/lAly/iW5vs/mlqvxs375cUZOJ2DoOsqOCpSaiFYKC7jmDGKmfrRkRbTJfP1gxGI3JPs1leyP94s17XiEJHzyQCYz7d+dI/dEvhYvAL3jF5DZeYucSq1Ue3SpTUWI4+N/qWgU6jsuirO0qU1FiOPjf6loFOo7LoqztKlNRYjj43+paBTqOy6Ks7SpTUWI4+N/qWgU6jsuirO1M9V2TpIlTr1M4MD0vU32F+T6HA1Liht6DV8EaTnyKIBtXR/wLgRQjeANB4lGhv/Hw3NSLorbD1r1dQJoC+OHvg2OjwZVFW2JHAESkTviaFuMbVwW0tQgD99/qiIGHeegu0VD2WoiUkgopTCEUb6TCOn2Gig/KNzZuuZMoSYtipDq30YsIhdiUdCP+oR1EOh6+H7WlJmnZZKXuoRdX5HwP6zae5tArRGBpQC3+Vpx8jipTUWI4+N/qWgU6jsuirO0qU1FiOPjf6loFOo7LoqztKlNRYjj43+paBTqOy6Ks7SpTUWI4+N/qWgU6jsuirO3IbioEFFwi+TACTpPEHXB6fXGBf20UsinaB/3IA7tm1jIeYTzshD5Cop22x6TkJu4qU1FiOPjf6loFOo7LoqztKlNRYjj43+paBTqOy6Ks7SpTUWI4+N/qWgU6jsuirO0qU1FiOPjf6loFOo7LoqztkJxnHc4vK5OiBjjws7C9lckl0R/rwSbBXFCsfAnuk20qU1FiOPjf6loFOo7LoqztKlNRYjj43+paBTqOy6Ks7SpTUWI4+N/qWgU6jsuirO0qU1FiOPjf6loFOo7LoqztWZBaf25Q7OZpYFB058BPXN9RQ4lGWXZk9ncHggCFLHVurJOo1ReWAdUFXRzN+iz53yR0kus/0TG3xCrh/F5HSm/2yag+FawuDKXf1Z1KBVQIPZtsrSyxLuCiLy/80rcbNFkZBl/CHRKBzqCidHmY76BdyhHOzkptNvDNvXwghrP+K1ANoI99MsSt0UQqa4bkXImxSoyquoUGV+/5/if9KCRYji9G1tYVXDz1ca2I9b0qU1FiOPjf6loFOo7LoqztKlNRYjj43+paBTqOy6Ks7SpTUWI4+N/qWgU6jsuirO0qU1FiOPjf6loFOo7LoqztCYBIPAxEI1jgmcCb/ggW5rioBWOocW1mVJQZBBPDIEYUwjsov+i1K92c4yq8f/L+DWTfXqYgNWQNAggj+xS6N+1QjiRLpKtB4wm/Z01NjDXED4wdizq5UMDJ17GlFafT0JRyN2DniWUHjBbbynakdSpTUWI4+N/qWgU6jsuirO2kTByUYr4PLiEMFNaEDpBX9B3K8jj5xAycFeeM3c9q8SpTUWI4+N/qWgU6jsuirO0qU1FiOPjf6loFOo7LoqztKlNRYjj43+paBTqOy6Ks7SpTUWI4+N/qWgU6jsuirO0qU1FiOPjf6loFOo7LoqztkYRR3wrpR2hTten+kD6AIlQjL1Q26LE993kMnlOCOBUqU1FiOPjf6loFOo7LoqztKlNRYjj43+paBTqOy6Ks7SpTUWI4+N/qWgU6jsuirO0qU1FiOPjf6loFOo7LoqztEUx7liojvmYWraKlPIJ2gFNnm1J6ASQw6SggwjNvwUbBeDBVja5/GttMDFDij3qYKlNRYjj43+paBTqOy6Ks7SpTUWI4+N/qWgU6jsuirO0qU1FiOPjf6loFOo7LoqztKlNRYjj43+paBTqOy6Ks7YVLvAWXd6RisedVa8zUB24L5lf2zHkjfZprl5MovIr2JMH4pNBDREz7M/05do7kKLWxDKAn3A0qgvCXP46K1wI6lLXxKwHwSHtk1niEXBVMh6fxRvzE8S4B3EtDsIKhgEYK2x5m45W2Uolfqd1eyUgCD5uLsNulsGkbZY1ZgOsVDdmAc96s"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endParaRPr lang="zh-CN" altLang="en-US"/>
        </a:p>
      </xdr:txBody>
    </xdr:sp>
    <xdr:clientData/>
  </xdr:twoCellAnchor>
  <xdr:twoCellAnchor>
    <xdr:from>
      <xdr:col>0</xdr:col>
      <xdr:colOff>0</xdr:colOff>
      <xdr:row>0</xdr:row>
      <xdr:rowOff>127000</xdr:rowOff>
    </xdr:from>
    <xdr:to>
      <xdr:col>0</xdr:col>
      <xdr:colOff>63500</xdr:colOff>
      <xdr:row>0</xdr:row>
      <xdr:rowOff>190500</xdr:rowOff>
    </xdr:to>
    <xdr:sp>
      <xdr:nvSpPr>
        <xdr:cNvPr id="22" name="KGD_KG_Seal_120" descr="3xHIzNQfyEEfyXPgv3NPefHyBE4EuaVy/jxCtkAdHnqdKVl8y9JzwvQTKlNRYjj43+paBTqOy6Ks7SpTUWI4+N/qWgU6jsuirO0qU1FiOPjf6loFOo7LoqztGl+swT46lpErMuq2hhAPW1Lt9kfhOsqi2QFpOMOS/OdzLIlVunoMEZig1NytHTmf+kPmnw0fNeJa2oM3MKevQopuFEegSakS/Hq7GisQ457yGG7skKBytaxjYV4zj6rIj7OhIshbk3uwzadwHmczkm8P/AcxGbeFvImGZngfeDC5D/CMT1dzHQCxglMeAosoPfSYNealiB2ZBJ/1fDmVlvCLaZ7GDFDTHwXXx72+bw8qU1FiOPjf6loFOo7LoqztKlNRYjj43+paBTqOy6Ks7SpTUWI4+N/qWgU6jsuirO0qU1FiOPjf6loFOo7LoqztKlNRYjj43+paBTqOy6Ks7TkWOmSsa5zgqLpvpxUFtzpNXDol06NM3GwgV0ez9mZZRg6wVxV1OjDDuZIvZB2WdypTUWI4+N/qWgU6jsuirO0qU1FiOPjf6loFOo7Loqzt40WZcia+A4/wR/unflsNhLTpeAju+halWsuZ6eegaFJYGmZts3IShMIty3dOwF3CKlNRYjj43+paBTqOy6Ks7SpTUWI4+N/qWgU6jsuirO0qU1FiOPjf6loFOo7LoqztKlNRYjj43+paBTqOy6Ks7SpTUWI4+N/qWgU6jsuirO0qU1FiOPjf6loFOo7LoqztrFcdKDsDWl6SHdJa3m8Z1nAwmJI3toKSLUXL+L2j1Zy8pKLIhQLegBXWb/OuSnebKGQxrucaLp4+gE4RLJe9D56NoHSDj+UxSWKZropSJ049vf+gRFQIHboYGlTA+FwzQByEH4f7F0+xXdO7cqLQFMQcPadr0NItYjOgLoMBOyKbYqkeOspzToILWQa/jLqTRHsYvHAG1UKwPsGHRUxDxipTUWI4+N/qWgU6jsuirO0qU1FiOPjf6loFOo7LoqztKlNRYjj43+paBTqOy6Ks7QtjiCOgAkH9GITWG+G+r8NOVkdVIQ0FwY/kl60J+6KAes9zLC9gyofUs8xyVYtkJPZT9rFGlzsuKrKSloKlkZUQGSFgxhn+BqOh1OZObwXfs0nEYSD10/DE/f7TgpqjNeZ1dVMscf7vA+u4y1ro0JsdHNo/6hILxatIZP8cimOeut9BR+CyWWfl7IGlANrZrHRvIq406WhMASin8phRrIL7Fb7nNh87wLChHsovDBXWKlNRYjj43+paBTqOy6Ks7SpTUWI4+N/qWgU6jsuirO0qU1FiOPjf6loFOo7LoqztKlNRYjj43+paBTqOy6Ks7V7Vp6f7yqyRZG38ZPj7fmsMVZCFjsvoCZFDG0wttYOWEqu3m3+83Sk5Qa5jfNDg/D54z37kw5MqYggw2ivI+xwqU1FiOPjf6loFOo7LoqztKlNRYjj43+paBTqOy6Ks7dOXTgo56kFOl/GxTcG72nLUpGS+nHXfVuGT/P0EclGDEk3Z1nq/40CxO3zx4q9z7ypTUWI4+N/qWgU6jsuirO0qU1FiOPjf6loFOo7LoqztKlNRYjj43+paBTqOy6Ks7SpTUWI4+N/qWgU6jsuirO0qU1FiOPjf6loFOo7Loqzt7CJSBO4gxau9/KCZF9aqBcPjJEKrSzDNtSIinH+PvTXemgk956s7BbRhdE32M7q0imCJsFF6+sDtoGNCt/C2cRQoEFgYC9nMYQ6ssLe6mQYooju3m56Cm7a77jre/Na61k+TWOW7niP2RilekoPQZrRC1egSYWxawRraUefiTf+rYBZ2/lrSu+D5V3E9VW5V8o7Mp4eaE5albFl3wNSXMipTUWI4+N/qWgU6jsuirO0qU1FiOPjf6loFOo7LoqztKlNRYjj43+paBTqOy6Ks7SpTUWI4+N/qWgU6jsuirO3YbcGXYRanWicSKX+gPeKXIYN/ACu4sgVOxkS/YvM2mMsNXNJx6x6OzBwJoq8JnagpJ1osehwxqQBcLF3ENOLvvPRykg5efsRAyxjj/rNTDSbtnz5uAQ9rl4rv4B15M495xMJ79jeXw6/zX3rvl0XInRqLb1y1mByP4BIPIZuRogHKigQmRx5Z6tLUh656+906J1I57wy1jVpkC3XsghUKKlNRYjj43+paBTqOy6Ks7SpTUWI4+N/qWgU6jsuirO0qU1FiOPjf6loFOo7LoqztKlNRYjj43+paBTqOy6Ks7SpTUWI4+N/qWgU6jsuirO2EayF9DS41UisJS7ItwhB0ilffpszCXe2xjz2pv9TR42ipmDjshNLlKsYioreU+3IqU1FiOPjf6loFOo7LoqztKlNRYjj43+paBTqOy6Ks7WVVwOt1atcd95RJ5wB5IA6KV9+mzMJd7bGPPam/1NHjSazr45dOQP+rzN4TK1viuSpTUWI4+N/qWgU6jsuirO0qU1FiOPjf6loFOo7LoqztKlNRYjj43+paBTqOy6Ks7SpTUWI4+N/qWgU6jsuirO0qU1FiOPjf6loFOo7LoqztKlNRYjj43+paBTqOy6Ks7aLHEHcUy+bf2bfd66JNfdWmwm/iE1iwFgtY5+CCce5L4yJorcKBhDfZ0BkT1IQmizAabIh5CXBqg4ewdv+k2RhuW4zNHVzWlOS95rK6WIm0h/EvoAhq7f39c/k3jJscjvGtYxDP1vM5pD6azCBtm6cqU1FiOPjf6loFOo7LoqztLwgCphK0pzwtC/o7OmhzT8n2ktbuNi8LcGPjbCfi35wqU1FiOPjf6loFOo7LoqztKlNRYjj43+paBTqOy6Ks7SpTUWI4+N/qWgU6jsuirO3Y20vydgBhQdGBB90jbQCjdpBUagY/BokFto0wJ3Mk5Sgcp9lGAGSHBJPwpJZESRk/D1zBO6gqoSLsyondL2qNHekyq9Up84N4pvGggj0v/qfPXHcvqWsHudLkoB/qu8CcvXhmIQVMQrRo0BwUonwN09EeyM6GC4iAwYygBxd78fMehvmN/9JunRn3uI54FOCcz68OQxDq3nXsUWkVJZ2iKlNRYjj43+paBTqOy6Ks7SpTUWI4+N/q"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endParaRPr lang="zh-CN" altLang="en-US"/>
        </a:p>
      </xdr:txBody>
    </xdr:sp>
    <xdr:clientData/>
  </xdr:twoCellAnchor>
  <xdr:twoCellAnchor>
    <xdr:from>
      <xdr:col>0</xdr:col>
      <xdr:colOff>0</xdr:colOff>
      <xdr:row>0</xdr:row>
      <xdr:rowOff>127000</xdr:rowOff>
    </xdr:from>
    <xdr:to>
      <xdr:col>0</xdr:col>
      <xdr:colOff>63500</xdr:colOff>
      <xdr:row>0</xdr:row>
      <xdr:rowOff>190500</xdr:rowOff>
    </xdr:to>
    <xdr:sp>
      <xdr:nvSpPr>
        <xdr:cNvPr id="23" name="KGD_KG_Seal_121" descr="WgU6jsuirO0qU1FiOPjf6loFOo7LoqztKlNRYjj43+paBTqOy6Ks7SpTUWI4+N/qWgU6jsuirO0qU1FiOPjf6loFOo7LoqztHOzX/GVsx9dIaql7VJbTVP5YUz0VI8SKwiL3STy/EzLRoTxVZiWtYDewnUHzVJtFWF+4kD5yLYoLUSnASSsp56MFNVUkz66mOhhRYphEObFxp6MaEOApIlTPSmOhLuSI/lhTPRUjxIrCIvdJPL8TMnL7qMup7Yjo4L7ZtZiL7W8qU1FiOPjf6loFOo7LoqztKlNRYjj43+paBTqOy6Ks7SpTUWI4+N/qWgU6jsuirO0qU1FiOPjf6loFOo7LoqztKlNRYjj43+paBTqOy6Ks7SpTUWI4+N/qWgU6jsuirO0jDZCEoPQ4LEf3eWQ6vSkt1wUe1cVwpyNaq8I81x28pZ3u8JuoSDQpV7qSyY2dXR+5yLFKQjd29lae5mSJPDkrUaVjRahJAzvi9bNdU4BC4SExo7Jj77a1WmjyrDcMjzkqU1FiOPjf6loFOo7LoqztxiqTSVqGR2PvVctk3Wj/zIamBrCGjIiIY/KNdWzLCGNM7AvG4TsowPQgpIdvmsrEKlNRYjj43+paBTqOy6Ks7SpTUWI4+N/qWgU6jsuirO0qU1FiOPjf6loFOo7LoqztX0Vr67PJenEhM3ob2qd9ChL8aau4FqqURd9oo76ALGJKoQ7hHtoCnhRY9rSmStxr8d9GiXiTR1AVSoD1rqm4peZ5MIqsCZHVbsehk3p8uikWf0tkAMN/Cve+Q3D9qMS6x6LwwCpA6tZc13H0M9as2H9ZawDVYYoISJ+YPKkN/lvFpQtKNjuH83osJ/FbDvh2mUi2XVDIjnABDlBJe2QVkipTUWI4+N/qWgU6jsuirO0qU1FiOPjf6loFOo7LoqztKlNRYjj43+paBTqOy6Ks7SpTUWI4+N/qWgU6jsuirO0qU1FiOPjf6loFOo7LoqztKlNRYjj43+paBTqOy6Ks7b1KDtMLKiqbDLNIUxsv5wKiRoftFt8tGh1JPyMtuhVu+JtHjfNa/Q2D7VDBlhC7c2bsVYFW6geHbKTrFhX+Knsa2ranG6DJZk5vvbqx/zfyokaH7RbfLRodST8jLboVblpoILpKPQ9dllDYWQS3ID8KMF5NxZQT+F3nQdBcHizTKlNRYjj43+paBTqOy6Ks7SpTUWI4+N/qWgU6jsuirO0qU1FiOPjf6loFOo7LoqztKlNRYjj43+paBTqOy6Ks7SpTUWI4+N/qWgU6jsuirO0qU1FiOPjf6loFOo7LoqztKlNRYjj43+paBTqOy6Ks7bVQ6ANrjauuHTDg9TQq7y+YJ1fEUArv05rcwh4/SwPmKkYKzO8YiZza352XtbIfx/JdCVvZ+Zi54O1aw6yYnlMqU1FiOPjf6loFOo7LoqztKlNRYjj43+paBTqOy6Ks7axXhnRC92xNz1w2YAdCilJy7zOKvi7MGFGfJsb6eR66vTY2P077/NUmQ8Q+SZvEGypTUWI4+N/qWgU6jsuirO0qU1FiOPjf6loFOo7Loqzt72QHsUBDbct3JVovuu5vqUbzpb3xoggqQ2Q6bsBztxI41rCyM1I59XOVRzFZik2kVYgCe0jaqRTQxsT7dcZtKbZp8iMv02aJbz/8JWzMAtMqU1FiOPjf6loFOo7LoqztKlNRYjj43+paBTqOy6Ks7TD+C7tpprARnWB3Orlo7LW2qtbrDLjvhNKU/kjG40pihZRMi41fhaezE9y7/o/g5ypTUWI4+N/qWgU6jsuirO0qU1FiOPjf6loFOo7LoqztKlNRYjj43+paBTqOy6Ks7SpTUWI4+N/qWgU6jsuirO0qU1FiOPjf6loFOo7LoqztKlNRYjj43+paBTqOy6Ks7WOQGoHnveqBVSaRfwivUG+KV9+mzMJd7bGPPam/1NHjilffpszCXe2xjz2pv9TR4xYVyUn2TYKzW3WV4K2JxMY7wqycSUtzTryGy7XrdRezilffpszCXe2xjz2pv9TR44pX36bMwl3tsY89qb/U0eMU+lnaxnjtPitS26LOu1xvKlNRYjj43+paBTqOy6Ks7SpTUWI4+N/qWgU6jsuirO0qU1FiOPjf6loFOo7LoqztKlNRYjj43+paBTqOy6Ks7SpTUWI4+N/qWgU6jsuirO0qU1FiOPjf6loFOo7LoqztKlNRYjj43+paBTqOy6Ks7cMFcjK6gbC3D8C891g/IpG/rfxQVqzehwKbQaOCoI3Uiigmjwl+ho8jzxpZthYV3Yr7rPpf8yADe4S1/xI6oSIqU1FiOPjf6loFOo7LoqztKlNRYjj43+paBTqOy6Ks7SpTUWI4+N/qWgU6jsuirO2eqk2Um9iDAvgYjPKmARd+tSpoORH6VghlO/3E43w61SpTUWI4+N/qWgU6jsuirO0qU1FiOPjf6loFOo7LoqztKlNRYjj43+paBTqOy6Ks7f20R28wHbUjXH4gtttDvlypewJd+sgi4jf79ns1h+mKKlNRYjj43+paBTqOy6Ks7Xjp4iIbs3IWI1OkNOL7oKECS65hE2IvqCCYk644NsckKlNRYjj43+paBTqOy6Ks7SpTUWI4+N/qWgU6jsuirO2EYi7OBNYrP1lEAgvvoRzIB16bPMiPPoFNv7W0B7zWZh277CWVmg20KqiMjd3X8lwqU1FiOPjf6loFOo7LoqztKlNRYjj43+paBTqOy6Ks7SpTUWI4+N/qWgU6jsuirO0qU1FiOPjf6loFOo7LoqztKlNRYjj43+paBTqOy6Ks7SpTUWI4+N/qWgU6jsuirO0Cg+wuE54EMHqwYSlQC+wD/lhTPRUjxIrCIvdJPL8TMv5YUz0VI8SKwiL3STy/EzKyw8QycA+AoUQlLndyUfOGngg7PScoivlJJxaMwDUKhv5YUz0VI8SKwiL3STy/EzL+WFM9FSPEisIi90k8vxMykmzcmfdYkdav3NvwbHE5WCpTUWI4+N/qWgU6jsuirO0qU1FiOPjf6loFOo7LoqztKlNRYjj43+paBTqOy6Ks7SpTUWI4+N/qWgU6jsuirO0qU1FiOPjf6loF"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endParaRPr lang="zh-CN" altLang="en-US"/>
        </a:p>
      </xdr:txBody>
    </xdr:sp>
    <xdr:clientData/>
  </xdr:twoCellAnchor>
  <xdr:twoCellAnchor>
    <xdr:from>
      <xdr:col>0</xdr:col>
      <xdr:colOff>0</xdr:colOff>
      <xdr:row>0</xdr:row>
      <xdr:rowOff>127000</xdr:rowOff>
    </xdr:from>
    <xdr:to>
      <xdr:col>0</xdr:col>
      <xdr:colOff>63500</xdr:colOff>
      <xdr:row>0</xdr:row>
      <xdr:rowOff>190500</xdr:rowOff>
    </xdr:to>
    <xdr:sp>
      <xdr:nvSpPr>
        <xdr:cNvPr id="24" name="KGD_KG_Seal_122" descr="Oo7LoqztKlNRYjj43+paBTqOy6Ks7SpTUWI4+N/qWgU6jsuirO0KhUNqaHpdvBOSmiYQCplZHk6GqmsVSpTH9LD4+rr0sKS0cqcnVmftBycXxvrYdxIqU1FiOPjf6loFOo7LoqztKlNRYjj43+paBTqOy6Ks7SpTUWI4+N/qWgU6jsuirO0qU1FiOPjf6loFOo7Loqztw9zm89wRyUtY2il2LfyMKjxKfb19kcZFJl5Gd3gAdiQqU1FiOPjf6loFOo7LoqztKlNRYjj43+paBTqOy6Ks7SpTUWI4+N/qWgU6jsuirO1O6P7MPUea/9v3TB/92yHQeofMt6tuVRJoqJOBgnyMmypTUWI4+N/qWgU6jsuirO0qU1FiOPjf6loFOo7LoqztgM4enN6+H9R8InPvWkZOCK0akFFQmATSF6S+voisD5Di/fLGrLAESl8vC4TR+Aq3NaYC3hM8RbB3TfmVHMALfhBkJEAK8isXuHMQ9UzlF12r3MZTIXOlqFz5qiUUhAbVKlNRYjj43+paBTqOy6Ks7SpTUWI4+N/qWgU6jsuirO0qU1FiOPjf6loFOo7LoqztKlNRYjj43+paBTqOy6Ks7SpTUWI4+N/qWgU6jsuirO0qU1FiOPjf6loFOo7LoqztLuHUJ4wTrX+BT3jcIttUTa01NMuBmkuEaN5OvXsV1eAgQdWUYQI3eY60dkpTsIJ3okaH7RbfLRodST8jLboVbqJGh+0W3y0aHUk/Iy26FW6iRoftFt8tGh1JPyMtuhVu/43WHYAJUsP6876Ela6yIipTUWI4+N/qWgU6jsuirO0qU1FiOPjf6loFOo7LoqztKlNRYjj43+paBTqOy6Ks7SpTUWI4+N/qWgU6jsuirO0qU1FiOPjf6loFOo7LoqztKlNRYjj43+paBTqOy6Ks7SpTUWI4+N/qWgU6jsuirO1TInWCJdQpU6FlZ8112ARAy/LNRiuUjWVjCUJ3A+U1KZWmNV9JOAyTQffgT2/dElkqU1FiOPjf6loFOo7LoqztKlNRYjj43+paBTqOy6Ks7SpTUWI4+N/qWgU6jsuirO0qU1FiOPjf6loFOo7LoqztI4P02Q+ekpX6hAHMBBLI+1zQWDc18sESz/PSjxE86xW40jmTtxNpotFhi+q9Pww/KlNRYjj43+paBTqOy6Ks7SpTUWI4+N/qWgU6jsuirO04EEtVuuVdC+1PSoJoISllx7UAj72XIIXBh1iljAyBwSpTUWI4+N/qWgU6jsuirO2SkHanct6S0jnyQ02DDgmYKlNRYjj43+paBTqOy6Ks7baIJJ5S8rvZBsZJ2WAd8CsQ0sSMnjFsE3IzTuWsVQ96YzY2+iyYCIh1HAu+z2QI+OCalDI3mLnfHcHAtX+DcT2VOAFdprb9ROQDnpk7guHBKlNRYjj43+paBTqOy6Ks7SpTUWI4+N/qWgU6jsuirO0qU1FiOPjf6loFOo7LoqztKlNRYjj43+paBTqOy6Ks7SpTUWI4+N/qWgU6jsuirO0qU1FiOPjf6loFOo7LoqztKlNRYjj43+paBTqOy6Ks7Y5A6UdX1bvFA7RT7IcerYO4Saoo1WcFje/HNct85okuilffpszCXe2xjz2pv9TR44pX36bMwl3tsY89qb/U0eOKV9+mzMJd7bGPPam/1NHjilffpszCXe2xjz2pv9TR49HgT8HHdYPQj1FEdH0dxNcqU1FiOPjf6loFOo7LoqztKlNRYjj43+paBTqOy6Ks7SpTUWI4+N/qWgU6jsuirO0qU1FiOPjf6loFOo7LoqztKlNRYjj43+paBTqOy6Ks7SpTUWI4+N/qWgU6jsuirO0qU1FiOPjf6loFOo7LoqztZ84C4bmr90MsIYRHLa+A8KblqL9qKTfA+1veEIhx35wqU1FiOPjf6loFOo7LoqztKlNRYjj43+paBTqOy6Ks7SpTUWI4+N/qWgU6jsuirO0qU1FiOPjf6loFOo7LoqztKlNRYjj43+paBTqOy6Ks7RqdAWKEfaU2xDUfgzEqGQDR/JGzGTceQteyLrYhMJNHKlNRYjj43+paBTqOy6Ks7SpTUWI4+N/qWgU6jsuirO0qU1FiOPjf6loFOo7LoqztzfFNbGMbI1NAoa98hpfs6m02+CVE74WZMJjgkm/G+Zm7PW9QLxnb/6oZ6Z4T030EhB+GScFXBThKxpFfVvmBVJ4fWdzJPoCDZ2vNVESKCksh8rXiiTw8iN4lI0czGyN9LgA35YIo1FxiPvr28d/oiXocdpfWYKtWPapONEZtCA2tihUsXHxfc7419kwigs91NWQ4taC67XbYZWubV9SCHCpTUWI4+N/qWgU6jsuirO0qU1FiOPjf6loFOo7LoqztKlNRYjj43+paBTqOy6Ks7SpTUWI4+N/qWgU6jsuirO0qU1FiOPjf6loFOo7LoqztKlNRYjj43+paBTqOy6Ks7cwVu6oSBabowRIVFp76WK3+WFM9FSPEisIi90k8vxMyWzENeDe6wiy5j9NDWuIloUo0MhnATOKGMrnPjBO/DvT+WFM9FSPEisIi90k8vxMy/lhTPRUjxIrCIvdJPL8TMhvx0Y+a3fjt5WGwx+tOvQtRtK2jTOY+O2jhmt2a7LCEKlNRYjj43+paBTqOy6Ks7SpTUWI4+N/qWgU6jsuirO0qU1FiOPjf6loFOo7LoqztKlNRYjj43+paBTqOy6Ks7SpTUWI4+N/qWgU6jsuirO0qU1FiOPjf6loFOo7LoqztKlNRYjj43+paBTqOy6Ks7St11I8ytGeLXWHzmBaxEXoqU1FiOPjf6loFOo7LoqztKlNRYjj43+paBTqOy6Ks7SpTUWI4+N/qWgU6jsuirO0qU1FiOPjf6loFOo7LoqztKlNRYjj43+paBTqOy6Ks7SpTUWI4+N/qWgU6jsuirO2hgcfRRRJULkb4+Nn54c8Mzqwwos+7XnFGc3fMWl0wiCpTUWI4+N/qWgU6jsuirO0qU1FiOPjf6loFOo7LoqztusPhTMjioeLDIvy1ht64lIpi0QTdng6DLm6lH3ZErn7ygc/yOu8hLJsSMsso2MOWo3nI51MXc+p23Blu"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endParaRPr lang="zh-CN" altLang="en-US"/>
        </a:p>
      </xdr:txBody>
    </xdr:sp>
    <xdr:clientData/>
  </xdr:twoCellAnchor>
  <xdr:twoCellAnchor>
    <xdr:from>
      <xdr:col>0</xdr:col>
      <xdr:colOff>0</xdr:colOff>
      <xdr:row>0</xdr:row>
      <xdr:rowOff>127000</xdr:rowOff>
    </xdr:from>
    <xdr:to>
      <xdr:col>0</xdr:col>
      <xdr:colOff>63500</xdr:colOff>
      <xdr:row>0</xdr:row>
      <xdr:rowOff>190500</xdr:rowOff>
    </xdr:to>
    <xdr:sp>
      <xdr:nvSpPr>
        <xdr:cNvPr id="25" name="KGD_KG_Seal_123" descr="OcVUlBEsvrp3+SyX1z1jjD6EDorLI8WpmbZwYvvWjeKDuZXCszQefV6rEqjec4HBXTpmG7qm3wan5SBercfkFirw1RebbF6CEWzMByiMDSCp3VS8CPn3arDgTBk32YOAWg4ngSpTUWI4+N/qWgU6jsuirO0qU1FiOPjf6loFOo7LoqztKlNRYjj43+paBTqOy6Ks7SpTUWI4+N/qWgU6jsuirO0qU1FiOPjf6loFOo7LoqztKlNRYjj43+paBTqOy6Ks7SpTUWI4+N/qWgU6jsuirO0Gb5XJSDOhxb741wVdrt4lokaH7RbfLRodST8jLboVbqJGh+0W3y0aHUk/Iy26FW6iRoftFt8tGh1JPyMtuhVuokaH7RbfLRodST8jLboVbqJGh+0W3y0aHUk/Iy26FW5pXcIoh1dG/nTBec1/viglKlNRYjj43+paBTqOy6Ks7SpTUWI4+N/qWgU6jsuirO0qU1FiOPjf6loFOo7LoqztKlNRYjj43+paBTqOy6Ks7SpTUWI4+N/qWgU6jsuirO0qU1FiOPjf6loFOo7LoqztKlNRYjj43+paBTqOy6Ks7TkKVP/r37CBYJAxkUXbNmTnlk/3lDfIFnX/ePhpAtJNsVpYRTwVsx8jp1znB/3woCpTUWI4+N/qWgU6jsuirO0qU1FiOPjf6loFOo7LoqztKlNRYjj43+paBTqOy6Ks7cuiJFIm6Hzgja5swiMBPwQ3bWdM0cB22CelVHy8kdUaQJeuQnQhX0wA2kjEkP54+04MQWzRABkej1izzQWKdh4qU1FiOPjf6loFOo7LoqztKlNRYjj43+paBTqOy6Ks7e7ncmXp+oG0je4cKMrzMt2aiCxfd9JyfJJflMyNz509oHJVAE5erOUduvTSJCVotCsHNvtWP6fUXbWXT6Szdq+1eXT30K9GSwlgSy/Hu2iremATtXFHDEgrNmToAEyYKj1p2pszV8RliP72hI94u4pJKNmL3f7daU36AWLIbfOr5V8y4DDZByQPEIYqcjXjQP4Hj5+/SFcWjtW7saxVyRMqU1FiOPjf6loFOo7LoqztKlNRYjj43+paBTqOy6Ks7SpTUWI4+N/qWgU6jsuirO0qU1FiOPjf6loFOo7LoqztKlNRYjj43+paBTqOy6Ks7SpTUWI4+N/qWgU6jsuirO0qU1FiOPjf6loFOo7Loqztli/gFouBs2fkMqshntLb3opX36bMwl3tsY89qb/U0eOKV9+mzMJd7bGPPam/1NHjilffpszCXe2xjz2pv9TR44pX36bMwl3tsY89qb/U0eNVlFhku6joYKdnmJAeTpWYW2olv09rN7l8qTFVOHeA+CpTUWI4+N/qWgU6jsuirO0qU1FiOPjf6loFOo7LoqztKlNRYjj43+paBTqOy6Ks7SpTUWI4+N/qWgU6jsuirO0qU1FiOPjf6loFOo7LoqztKlNRYjj43+paBTqOy6Ks7SpTUWI4+N/qWgU6jsuirO27QG1SrolorS9Q7TQEmH9O8xkyzqNwFWKXi2RGb5Upk4FUGkDepxS/AU1WxhMyhrOmxWIvle64C5sAEypn0ubz219SMfC47+6+QWaTRU8Dt0GXdGZyD2Cnor8+dtF+mArqTYgB9f+aWsITNP1IrFOPEh/GiWenB2qC++L+zbkcggd5oajjWpVhaT8jvYPbhjEqU1FiOPjf6loFOo7LoqztKlNRYjj43+paBTqOy6Ks7SpTUWI4+N/qWgU6jsuirO0VHBGP8oXy5IjbYtVLxSqZSoaA3TXtKmL8HSy1JSzmY1xOktOGrKJC+Yeuhg+7wKBqKh0RBPKL2oglNOwcVgqW+1qLU4j4iaAOUz+/mWkaaJa+upbMuMNURLeQPdaQK33/RrHs8UcM5KCOZm+b8QXyrboXk4O6osLQAda3vCb9fcYqk0lahkdj71XLZN1o/8xg/JUUfdxGUZRmmOycLUfCKlNRYjj43+paBTqOy6Ks7SpTUWI4+N/qWgU6jsuirO0qU1FiOPjf6loFOo7LoqztKlNRYjj43+paBTqOy6Ks7SpTUWI4+N/qWgU6jsuirO0qU1FiOPjf6loFOo7LoqztKlNRYjj43+paBTqOy6Ks7V1+tnc2JYUHr4s8Ys47tXL+WFM9FSPEisIi90k8vxMy/lhTPRUjxIrCIvdJPL8TMv5YUz0VI8SKwiL3STy/EzL+WFM9FSPEisIi90k8vxMy2H0oFdruOs5aZGEH3t6ngCpTUWI4+N/qWgU6jsuirO0qU1FiOPjf6loFOo7LoqztKlNRYjj43+paBTqOy6Ks7SpTUWI4+N/qWgU6jsuirO0qU1FiOPjf6loFOo7LoqztKlNRYjj43+paBTqOy6Ks7SpTUWI4+N/qWgU6jsuirO0qU1FiOPjf6loFOo7LoqztiLd4JLmM0Boy/uzcNnybn2v7cLBIzmjjV/P228wSTfk6MEq4BaEaZc2mdabpnMKOChnot88GHACvhB7P+++JM/5YUz0VI8SKwiL3STy/EzKw7v0kDzxlfokPeM2Vt13xrYc47im8ZW3ne9Lg/t3rfoKzch06RQl4cZqpNnacS1NNSULgaPKCWbhv21Zrh9ICKlNRYjj43+paBTqOy6Ks7SpTUWI4+N/qWgU6jsuirO0nUMo8xk3zrwmisxN+6/xRWNpv5L+Mo8VlSBV5J9QOTe+mY1IvlEO+v6MXu3kSezxRTPjh+OBm7elsC+x/6DF5BifWAlehvdQe/qGOa6U0VKGdUarQms2WZURcOK+LBoezUN5Qu/gfA8XBK3x/K7WNdcxqryySfkf42aT2kri2S2DH/bbNFT0pVDVr3EYuj7zEmrLybn8BLPVe5IHO0PCxAxfs3iOZ7M7tz8jE9xiwgypTUWI4+N/qWgU6jsuirO0qU1FiOPjf6loFOo7LoqztKlNRYjj43+paBTqOy6Ks7SpTUWI4+N/qWgU6jsuirO0qU1FiOPjf6loFOo7LoqztKlNRYjj43+paBTqOy6Ks7SGGC66U9LtH0vhP8TsZGp01xxZe/SYdh6kwcm5P54vTokaH7RbfLRodST8jLboVbqJGh+0W3y0aHUk/Iy26"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endParaRPr lang="zh-CN" altLang="en-US"/>
        </a:p>
      </xdr:txBody>
    </xdr:sp>
    <xdr:clientData/>
  </xdr:twoCellAnchor>
  <xdr:twoCellAnchor>
    <xdr:from>
      <xdr:col>0</xdr:col>
      <xdr:colOff>0</xdr:colOff>
      <xdr:row>0</xdr:row>
      <xdr:rowOff>127000</xdr:rowOff>
    </xdr:from>
    <xdr:to>
      <xdr:col>0</xdr:col>
      <xdr:colOff>63500</xdr:colOff>
      <xdr:row>0</xdr:row>
      <xdr:rowOff>190500</xdr:rowOff>
    </xdr:to>
    <xdr:sp>
      <xdr:nvSpPr>
        <xdr:cNvPr id="26" name="KGD_KG_Seal_124" descr="FW6iRoftFt8tGh1JPyMtuhVuokaH7RbfLRodST8jLboVboflXwZCJX4XHpIaYLyNYMcqU1FiOPjf6loFOo7LoqztKlNRYjj43+paBTqOy6Ks7SpTUWI4+N/qWgU6jsuirO0qU1FiOPjf6loFOo7LoqztKlNRYjj43+paBTqOy6Ks7SpTUWI4+N/qWgU6jsuirO0qU1FiOPjf6loFOo7LoqztKlNRYjj43+paBTqOy6Ks7SpTUWI4+N/qWgU6jsuirO0qU1FiOPjf6loFOo7Loqzt8ZP8J3orpZRsz/Zant0e/JvXmUVLUg8Eh4SoFqoHGf5/BoiQbe0V/U9I+PzyK1oqX4179Sugu1igOSN+ki6kHfqffvrCvIjQxuLqcKZDfYJZjNzGl0jVvycRJCssPfA+s8nA2INc25abMoAld+AidCpTUWI4+N/qWgU6jsuirO0qU1FiOPjf6loFOo7Loqzt56rBPqSCQTAJa9l6pDHZfhKQz6YSMfMmOtA+IIecdTAOZ5nOI6sIH1xKE52gfp44VsI9ESwxBDZ/Kz5LvHUQc3lmhEOwtvPI01Js2v3ZAaRvLrkbErvRSYjENARJfy2VN1C9KBnYhPw+RA4Q8gauZ1xyOsPGunpNv7X96NjEuyEqU1FiOPjf6loFOo7Loqzt6K9C/d6lHSrfM69srWlBSipTUWI4+N/qWgU6jsuirO0qU1FiOPjf6loFOo7LoqztKlNRYjj43+paBTqOy6Ks7SpTUWI4+N/qWgU6jsuirO0qU1FiOPjf6loFOo7LoqztKlNRYjj43+paBTqOy6Ks7SpTUWI4+N/qWgU6jsuirO25qv1daO2lzv5tZUD0V/xzUk2yq2prxyizjPAdYXsRWey5RdcTQYDGLn7hHGzvcZmKV9+mzMJd7bGPPam/1NHjilffpszCXe2xjz2pv9TR47iQt/Z7lMzLUsJfNqnzfekqU1FiOPjf6loFOo7LoqztKlNRYjj43+paBTqOy6Ks7SpTUWI4+N/qWgU6jsuirO0qU1FiOPjf6loFOo7LoqztKlNRYjj43+paBTqOy6Ks7SpTUWI4+N/qWgU6jsuirO0qU1FiOPjf6loFOo7LoqztKlNRYjj43+paBTqOy6Ks7SpTUWI4+N/qWgU6jsuirO0qU1FiOPjf6loFOo7Loqztw+bVOtSNjglDiL2xbLFLfqjUNBRqrCvAx+bLm+iH+obG8ZiIM0XlNSAw2n5W8Kl8KlNRYjj43+paBTqOy6Ks7SpTUWI4+N/qWgU6jsuirO1PZdJwt4kx6LSTgOu7pQyz0Pr5Dj0F0+mk0y2LV+c0FipTUWI4+N/qWgU6jsuirO0qU1FiOPjf6loFOo7LoqztKlNRYjj43+paBTqOy6Ks7Q9M9315jhSU/MyOhJZdhSFDES7hnnDLuHm2By2mXTkp4A7kmNU3uHPkG0F8BC6xExoAOFe6TRDmhWgOP4r7LlJvH8k1mq1kiZEqgqRAMHimTW95TFIeapV2TI4t84St5dCuNU917KKpWOzZhqrX6Y+hJIfo9YqLYwoN4X6VSc7axNAuarfXRksxp0w4iNVeN7p/4jPeG4F3qvJxhTr/eaAqU1FiOPjf6loFOo7LoqztKlNRYjj43+paBTqOy6Ks7SpTUWI4+N/qWgU6jsuirO0qU1FiOPjf6loFOo7LoqztKlNRYjj43+paBTqOy6Ks7SpTUWI4+N/qWgU6jsuirO3YWVzq/Gt4Q/mEcWIc1Brffue69Yme1WxMa4c8KTu3NAcncU6Lk+ytIiOq1Td+LVz+WFM9FSPEisIi90k8vxMy/lhTPRUjxIrCIvdJPL8TMv5YUz0VI8SKwiL3STy/EzKpPR4TL1NhwNlysgtDMDlIKlNRYjj43+paBTqOy6Ks7SpTUWI4+N/qWgU6jsuirO0qU1FiOPjf6loFOo7LoqztKlNRYjj43+paBTqOy6Ks7SpTUWI4+N/qWgU6jsuirO0qU1FiOPjf6loFOo7LoqztKlNRYjj43+paBTqOy6Ks7SpTUWI4+N/qWgU6jsuirO0qU1FiOPjf6loFOo7LoqztnPcBpjR/E49pW9HDcSJPmXtrgUa9Jj+Ehda0WS8WyJzyAM4mby5wT11rt/dCU6CNKlNRYjj43+paBTqOy6Ks7SpTUWI4+N/qWgU6jsuirO0qU1FiOPjf6loFOo7LoqzttO9P89P+woq/Nfv4DUayP9p5wA2ngzKLL47ctrXFo5EqU1FiOPjf6loFOo7LoqztKlNRYjj43+paBTqOy6Ks7a8UR7W887NV+JNr23FCCb/QRu13Ab+Q5X2RqOr/1UlUrIZu16HNtc28nUtzQVW50zgCPQqycccov/ySVhsLzUPH2ZPgAf4xhWjwu2penX0oYvKvkK2NVVnf/jqHzIyEqih+J/QQoJU1Mg/OwhZLJr3pLVK9VbnT6DfKdKxqayiYiQJ4xs9OvAsvwAM530i5z3b0jalBQgUrJrb86TzN4XYqU1FiOPjf6loFOo7LoqztKlNRYjj43+paBTqOy6Ks7SpTUWI4+N/qWgU6jsuirO0qU1FiOPjf6loFOo7LoqztKlNRYjj43+paBTqOy6Ks7SpTUWI4+N/qWgU6jsuirO0qU1FiOPjf6loFOo7LoqztnuvAVdj6TXkpRygZs5Ycv1bXpWVgwd+AU1fIwhoIQ6V1V7V8SjSyM4hAzirOmGQqokaH7RbfLRodST8jLboVbqJGh+0W3y0aHUk/Iy26FW6iRoftFt8tGh1JPyMtuhVuGrmt7hZ9jmOTUzotBhEMxCpTUWI4+N/qWgU6jsuirO0qU1FiOPjf6loFOo7LoqztKlNRYjj43+paBTqOy6Ks7SpTUWI4+N/qWgU6jsuirO0qU1FiOPjf6loFOo7LoqztKlNRYjj43+paBTqOy6Ks7SpTUWI4+N/qWgU6jsuirO0qU1FiOPjf6loFOo7LoqztDbuw9oHjvzo9sL4etn68KjER/oc4a1EPfCljFFlipf1YjiZKs8g7oqMM1yjr+hf7KlNRYjj43+paBTqOy6Ks7SpTUWI4+N/qWgU6jsuirO0qU1FiOPjf6loFOo7Loqzt"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endParaRPr lang="zh-CN" altLang="en-US"/>
        </a:p>
      </xdr:txBody>
    </xdr:sp>
    <xdr:clientData/>
  </xdr:twoCellAnchor>
  <xdr:twoCellAnchor>
    <xdr:from>
      <xdr:col>0</xdr:col>
      <xdr:colOff>0</xdr:colOff>
      <xdr:row>0</xdr:row>
      <xdr:rowOff>127000</xdr:rowOff>
    </xdr:from>
    <xdr:to>
      <xdr:col>0</xdr:col>
      <xdr:colOff>63500</xdr:colOff>
      <xdr:row>0</xdr:row>
      <xdr:rowOff>190500</xdr:rowOff>
    </xdr:to>
    <xdr:sp>
      <xdr:nvSpPr>
        <xdr:cNvPr id="27" name="KGD_KG_Seal_125" descr="KlNRYjj43+paBTqOy6Ks7dTJofXRMEue9nf5ph0IRkq4P0eJ5kLqF8zCr5FE0kOwKlNRYjj43+paBTqOy6Ks7SpTUWI4+N/qWgU6jsuirO2F/j2NFSNyNg+6PFbnIBt2oaXYb2VZknuH6iH4NucUN8YeY9uRE05fUU1sUrHmx8ertviUf5Ol/Q60Ik6SrZt58dPUj2TizyjS+FUA4xbR7sdpwDcIAvFKCDCb5cHauuYqU1FiOPjf6loFOo7LoqztKlNRYjj43+paBTqOy6Ks7WbbTgt3mIWsZ0YPmjOYSrMSrO8hq66KCKbCW6pHR6qWKlNRYjj43+paBTqOy6Ks7SpTUWI4+N/qWgU6jsuirO0qU1FiOPjf6loFOo7LoqztKlNRYjj43+paBTqOy6Ks7SpTUWI4+N/qWgU6jsuirO0qU1FiOPjf6loFOo7Loqztk5gfRE08sPcRrYnyHaExOopX36bMwl3tsY89qb/U0eO4jzR39XrFPGN1BofVwqRGilffpszCXe2xjz2pv9TR4wdd2FNfq4GZRAtPF4bYO+FKTfCjtwcObz71Lpxr/uFJilffpszCXe2xjz2pv9TR44eqsvkFm+Fn31xH4jUxO7kqU1FiOPjf6loFOo7LoqztKlNRYjj43+paBTqOy6Ks7SpTUWI4+N/qWgU6jsuirO0qU1FiOPjf6loFOo7LoqztKlNRYjj43+paBTqOy6Ks7SpTUWI4+N/qWgU6jsuirO0qU1FiOPjf6loFOo7LoqztKlNRYjj43+paBTqOy6Ks7fT6LCmNodrPoOxv8Tv0sTGARb8I1aJs2v60o2OoS8PFKlNRYjj43+paBTqOy6Ks7SpTUWI4+N/qWgU6jsuirO0qU1FiOPjf6loFOo7LoqztKlNRYjj43+paBTqOy6Ks7QvaQQ6zUXERIgoJKpd7v4MD+1DGTONp18ro8fqTGnNoKlNRYjj43+paBTqOy6Ks7SpTUWI4+N/qWgU6jsuirO0qU1FiOPjf6loFOo7Loqztsky8Tsnd47WILBIyBA9JgcD7eLlzxGUL86n1pcBs7Q2Az+e7Cg2nZ+Ozok1O+4CroyZQRYWSDBLzTI1b1VhG9Z4Vva4mH7pZ8mgghvGseAxzxhyhFQ6mdgaHMFg1eBQwL+d4kjz1JW5SloC6z/pYmCIc3tovCKfGv3acV4auzV5IgdsOBURHrCet8vttk9cq+zZImpZM2A5cm4H1NGcDKSpTUWI4+N/qWgU6jsuirO0qU1FiOPjf6loFOo7LoqztKlNRYjj43+paBTqOy6Ks7SpTUWI4+N/qWgU6jsuirO0qU1FiOPjf6loFOo7Loqzt5IZ9YflfFkDVVFnEpxpwNf0od03jdQahBgK1xGDLXbb+WFM9FSPEisIi90k8vxMy/lhTPRUjxIrCIvdJPL8TMv5YUz0VI8SKwiL3STy/EzL+WFM9FSPEisIi90k8vxMy/lhTPRUjxIrCIvdJPL8TMv5YUz0VI8SKwiL3STy/EzKb9/IkS7DpOMuAJci4nSHvKlNRYjj43+paBTqOy6Ks7SpTUWI4+N/qWgU6jsuirO0qU1FiOPjf6loFOo7LoqztKlNRYjj43+paBTqOy6Ks7SpTUWI4+N/qWgU6jsuirO0qU1FiOPjf6loFOo7LoqztKlNRYjj43+paBTqOy6Ks7d/g9HY6HpeND2FITaSB8VeeBqn4oTcH8stUhekqwETOKlNRYjj43+paBTqOy6Ks7SpTUWI4+N/qWgU6jsuirO0qU1FiOPjf6loFOo7LoqztKlNRYjj43+paBTqOy6Ks7SpTUWI4+N/qWgU6jsuirO03Xc5BZDrlgnqFW4I4lA8ITVawH6/Ui/GA01FHHWprFypTUWI4+N/qWgU6jsuirO0qU1FiOPjf6loFOo7LoqztOj5wiWlwLh/ySYDpBmz0A8UXoGN+3zvRzu9YXTRhOiO+SpoGReb7aseA+lLFxVDuoAMRlB4V+4ABsWOXN750QoJl0xoIH/fQJTV0u/WiGJO662eVzfEd/gtMvp8yssqwuIOFH8jb3O+dC07K79CJEXVv2aXi9t1h7Xz0wM4t1BCkxigQs83PaJdJBAfadYnennjkOcsqlsgBn8ASdKFW8CpTUWI4+N/qWgU6jsuirO0qU1FiOPjf6loFOo7LoqztKlNRYjj43+paBTqOy6Ks7SpTUWI4+N/qWgU6jsuirO0qU1FiOPjf6loFOo7LoqztKlNRYjj43+paBTqOy6Ks7XRpoeQUq99Oys7vclbx7a6iRoftFt8tGh1JPyMtuhVuokaH7RbfLRodST8jLboVbqJGh+0W3y0aHUk/Iy26FW6iRoftFt8tGh1JPyMtuhVuokaH7RbfLRodST8jLboVbqJGh+0W3y0aHUk/Iy26FW6iRoftFt8tGh1JPyMtuhVu9gLuB5gQNJ6u4jhV03ijTypTUWI4+N/qWgU6jsuirO0qU1FiOPjf6loFOo7LoqztKlNRYjj43+paBTqOy6Ks7SpTUWI4+N/qWgU6jsuirO0qU1FiOPjf6loFOo7LoqztKlNRYjj43+paBTqOy6Ks7bzD6jzgmuUwxJmX+q8tome2Dj6BMGF6cHBYc4+PTvHvKlNRYjj43+paBTqOy6Ks7SpTUWI4+N/qWgU6jsuirO0qU1FiOPjf6loFOo7LoqztKlNRYjj43+paBTqOy6Ks7SpTUWI4+N/qWgU6jsuirO0qU1FiOPjf6loFOo7LoqzttI3L7ATIdvIvDbBbhdyHgkidyyAAHhI7kZB81/e5A6wqU1FiOPjf6loFOo7LoqztKlNRYjj43+paBTqOy6Ks7Uj1uOoxQIae/Yb6jIvy/6PGObXsOaTWvqdAlrX9roJgaVHG1mh46RSSy9l6GG24pzmKB4LLS9CRBIfcCMGvl063qGgtyPc6sGgSAdyBxgvNd4EC0nn/+frkpoAuS6rjgsLKHjklpIp9Mr0B8Xo9ggcqU1FiOPjf6loFOo7LoqztsnZ0+kyfsW/pifme1/9RTFTht1xSjc/11X18oOKvsHsqU1FiOPjf6loFOo7LoqztKlNRYjj43+paBTqOy6Ks7SpT"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endParaRPr lang="zh-CN" altLang="en-US"/>
        </a:p>
      </xdr:txBody>
    </xdr:sp>
    <xdr:clientData/>
  </xdr:twoCellAnchor>
  <xdr:twoCellAnchor>
    <xdr:from>
      <xdr:col>0</xdr:col>
      <xdr:colOff>0</xdr:colOff>
      <xdr:row>0</xdr:row>
      <xdr:rowOff>127000</xdr:rowOff>
    </xdr:from>
    <xdr:to>
      <xdr:col>0</xdr:col>
      <xdr:colOff>63500</xdr:colOff>
      <xdr:row>0</xdr:row>
      <xdr:rowOff>190500</xdr:rowOff>
    </xdr:to>
    <xdr:sp>
      <xdr:nvSpPr>
        <xdr:cNvPr id="28" name="KGD_KG_Seal_126" descr="UWI4+N/qWgU6jsuirO0qU1FiOPjf6loFOo7LoqztKlNRYjj43+paBTqOy6Ks7RuL4RRllGl2eHpVEIoKk0SKV9+mzMJd7bGPPam/1NHjuG7uxPqmMB6AWLXQIFBBEfLkeiQlMhOgm9CRBcZA9GiKV9+mzMJd7bGPPam/1NHjilffpszCXe2xjz2pv9TR44pX36bMwl3tsY89qb/U0eOKV9+mzMJd7bGPPam/1NHjilffpszCXe2xjz2pv9TR49mCeX8w7FNEpWDByVZ9xXIqU1FiOPjf6loFOo7LoqztKlNRYjj43+paBTqOy6Ks7SpTUWI4+N/qWgU6jsuirO0qU1FiOPjf6loFOo7LoqztKlNRYjj43+paBTqOy6Ks7SpTUWI4+N/qWgU6jsuirO3jDkiwjZmGdlZGwsT7oGSrKlNRYjj43+paBTqOy6Ks7SpTUWI4+N/qWgU6jsuirO0qU1FiOPjf6loFOo7LoqztKlNRYjj43+paBTqOy6Ks7SpTUWI4+N/qWgU6jsuirO0qU1FiOPjf6loFOo7LoqztPxWYpqCocGYxR31rAd6Xkxr9TA0UBfb+dLeHxreb+rUqU1FiOPjf6loFOo7LoqztKlNRYjj43+paBTqOy6Ks7SpTUWI4+N/qWgU6jsuirO3Uy007CX+nwBac6F62p8vsYgbAkwENJjbDUGIJtZXQ3qtsxLsNkFDzfCbu+q4vqUbz4kC5HODmT1zT7h0Ztj+4dTP75REKyffVAGl5SGRAeQZwZnAf5xfueatr4sg6Cik9QMqSqkX9cWm9FyW6YevaZUFEskVrng9w/5MQJzY78ipTUWI4+N/qWgU6jsuirO0qU1FiOPjf6loFOo7LoqztKlNRYjj43+paBTqOy6Ks7SpTUWI4+N/qWgU6jsuirO0qU1FiOPjf6loFOo7LoqztKlNRYjj43+paBTqOy6Ks7SpTUWI4+N/qWgU6jsuirO0+F3q2yw1xk3CuuCEoQyX2MBCgnVQLP+qJHUffDwCG/QVOst96SBTziPySGFDBikf+WFM9FSPEisIi90k8vxMy/lhTPRUjxIrCIvdJPL8TMnf05Sy4FEaOraxAbvZy0EyVEmqo6NU6zPWssbksijvE/lhTPRUjxIrCIvdJPL8TMv5YUz0VI8SKwiL3STy/EzIkkYsThN4JT/lfWRfFvmBUKlNRYjj43+paBTqOy6Ks7SpTUWI4+N/qWgU6jsuirO0qU1FiOPjf6loFOo7LoqztKlNRYjj43+paBTqOy6Ks7SpTUWI4+N/qWgU6jsuirO0qU1FiOPjf6loFOo7LoqztKlNRYjj43+paBTqOy6Ks7SpTUWI4+N/qWgU6jsuirO0qU1FiOPjf6loFOo7LoqztKlNRYjj43+paBTqOy6Ks7SpTUWI4+N/qWgU6jsuirO0qU1FiOPjf6loFOo7LoqztKlNRYjj43+paBTqOy6Ks7WmVO2kjlQh3ov1r/sSTqSuQqavkYn+mKA6FWW7IA3++KlNRYjj43+paBTqOy6Ks7SpTUWI4+N/qWgU6jsuirO2lRjEcoy54m71wJic7SNSu3JSb/LXGn7mN37UWFHl8xHX/iGrn8rVtWpkUgPUpS6Fs7NBunVB+tyalNJQKm1ELmOraJhQ6le+bCKfymxHPC2aNIZfQyXAogyAO4J/0iId2r4Ipe3wO+bWitH+Ii+DokKKgOeiQI79Ph8OutDWP90NwEMOiKgxySBIpQ0y7UpnZaC3Z8kAqqXFiqvfBybu+KlNRYjj43+paBTqOy6Ks7SpTUWI4+N/qWgU6jsuirO0qU1FiOPjf6loFOo7LoqztKlNRYjj43+paBTqOy6Ks7SpTUWI4+N/qWgU6jsuirO3Z9o9qVwJ5eAJaYGZTGdHUokaH7RbfLRodST8jLboVbk6m4nS7gvkZgvZ7ZvYKEDeiRoftFt8tGh1JPyMtuhVuokaH7RbfLRodST8jLboVbqJGh+0W3y0aHUk/Iy26FW6tNTTLgZpLhGjeTr17FdXg3vrIHe5/U3Q/vBBeskd2CqJGh+0W3y0aHUk/Iy26FW6iRoftFt8tGh1JPyMtuhVuUW4B8U/K1o/7pfcU/MK/LCpTUWI4+N/qWgU6jsuirO0qU1FiOPjf6loFOo7LoqztKlNRYjj43+paBTqOy6Ks7SpTUWI4+N/qWgU6jsuirO0qU1FiOPjf6loFOo7LoqztKlNRYjj43+paBTqOy6Ks7SpTUWI4+N/qWgU6jsuirO0TWH49wkEDeeQM6fTUZTO3eXw0AHdwoERjG7tJDE1yQr08CGEY1RrhwkmPJYoj5/cqU1FiOPjf6loFOo7LoqztKlNRYjj43+paBTqOy6Ks7SpTUWI4+N/qWgU6jsuirO20jcvsBMh28i8NsFuF3IeCUrVuu+i3JN87YTdFFGqy2CpTUWI4+N/qWgU6jsuirO0qU1FiOPjf6loFOo7LoqztaBYusGplJl52YWvkw2PT/7lIrIs/yWaEkVNs75oElXM3Afs/r5AoxxXEBP/CkGIpw9uJBFyMW8nxn0vYitk2MSpTUWI4+N/qWgU6jsuirO3EjF9SxrHOkTMFuQmtfEvg5iMSZTB299xHIg3+6G/V/yUAdmfNzsWffyHPaGH384PIDsREpNnuT4bOO7E9wZZhOuyFcSvZKMFeqNxqFPp6hipTUWI4+N/qWgU6jsuirO0qU1FiOPjf6loFOo7LoqztKlNRYjj43+paBTqOy6Ks7SpTUWI4+N/qWgU6jsuirO0lz2nf4S6+TcoHzrkbPbZ8fnFWEd5A1wrluIuwxQUJU4pX36bMwl3tsY89qb/U0eMg0FYZ3Oe6Sa2i3WyOHWVUHYm0O0RdkLxSUZre4ynlrYpX36bMwl3tsY89qb/U0eMuAlhTmGiSYmhE3XsNlMBAilffpszCXe2xjz2pv9TR4/uTfTvq5s2PhFQyLohrq6uKV9+mzMJd7bGPPam/1NHjilffpszCXe2xjz2pv9TR44/zOzYlRBVH4D5jT41Dl1cqU1FiOPjf6loFOo7LoqztKlNRYjj43+paBTqOy6Ks7SpTUWI4+N/qWgU6jsuirO0qU1Fi"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endParaRPr lang="zh-CN" altLang="en-US"/>
        </a:p>
      </xdr:txBody>
    </xdr:sp>
    <xdr:clientData/>
  </xdr:twoCellAnchor>
  <xdr:twoCellAnchor>
    <xdr:from>
      <xdr:col>0</xdr:col>
      <xdr:colOff>0</xdr:colOff>
      <xdr:row>0</xdr:row>
      <xdr:rowOff>127000</xdr:rowOff>
    </xdr:from>
    <xdr:to>
      <xdr:col>0</xdr:col>
      <xdr:colOff>63500</xdr:colOff>
      <xdr:row>0</xdr:row>
      <xdr:rowOff>190500</xdr:rowOff>
    </xdr:to>
    <xdr:sp>
      <xdr:nvSpPr>
        <xdr:cNvPr id="29" name="KGD_KG_Seal_127" descr="OPjf6loFOo7LoqztKlNRYjj43+paBTqOy6Ks7SpTUWI4+N/qWgU6jsuirO1NQ6GTzcEjNSwCW+WLXO8/5K/4FqGP3I/jpnzw0MzLGa5dEcWJ9sULscwVWAWdSUQwyLTu/ZEMUg8eIoJn4d5CTr8RWpqZGMQiZZlT17isZ0tEGIWyBXWHi8sZBrpPOTpy7u11T02QIwiBHloxWQx4WKv8WNHRKhbTdjBfdtLXqipTUWI4+N/qWgU6jsuirO0qU1FiOPjf6loFOo7LoqztKlNRYjj43+paBTqOy6Ks7Y1654L002FsIs3cbOtDYKMb3GhqeAjo4VFYD/2+3ZUL1q3b38Go+wP677fhQYss+5UciKiIPTct2TcfiSDmkjAqU1FiOPjf6loFOo7LoqztIPzyRrM59paz7OriSkHWfAAozD/5QKlFZk6cfAtQk4lO3RSvnHJkpa2sfHv7h9mch0XZiVv194EmdTQhINgGmQVGLwfFln1Ezm1UTVugWpgqU1FiOPjf6loFOo7LoqztKlNRYjj43+paBTqOy6Ks7SpTUWI4+N/qWgU6jsuirO0qU1FiOPjf6loFOo7Loqzt/K1JvB0L5Lac2RpZ0Bqz1P5YUz0VI8SKwiL3STy/EzKpdJSgAmx9OCsX+a+8AVEdQ3vwtghQDQjQQnEewL+5Ev5YUz0VI8SKwiL3STy/EzIQxgY1rC4xHitEVxh5kBw+yv+iRvHHeXAfePoIyTf+IP5YUz0VI8SKwiL3STy/EzL+WFM9FSPEisIi90k8vxMy/lhTPRUjxIrCIvdJPL8TMv5YUz0VI8SKwiL3STy/EzIob5HuwN4g8E/KY20chyKDKlNRYjj43+paBTqOy6Ks7SpTUWI4+N/qWgU6jsuirO0qU1FiOPjf6loFOo7LoqztKlNRYjj43+paBTqOy6Ks7SpTUWI4+N/qWgU6jsuirO0oVKQ8FnMCHn7NgWW2XPAL7T94GZzU9LqbT4o94DawjB8zMJX3Ha7fhqNWkWdj4I376JekA2xIsZcUGJMlKuXhWLUbAiDeAiMy5B3gtNVyEgs39BedJOswcztu0SzLVKEqU1FiOPjf6loFOo7LoqztLRU60ZzqvOgCirEd8Uv53Eg2rFIctd/itrfJbzfb6vgqU1FiOPjf6loFOo7LoqztKlNRYjj43+paBTqOy6Ks7dpBDKVeKwiDaPgfVtewxNXRXNBQFu4H9spS0jeMZJ2tcWv5g/nGNnvsgPDTKmzHWFVIIN9v1cEmAw+pFycN3NrRCzNAioHSvWX0h3L42SItKlNRYjj43+paBTqOy6Ks7UmXYamMQX/r0Hat3k19P2+JakksDbOub01cLqOau09VqhBMTBtQuwQG7UW4sIXh4CpTUWI4+N/qWgU6jsuirO0qU1FiOPjf6loFOo7LoqztKlNRYjj43+paBTqOy6Ks7SpTUWI4+N/qWgU6jsuirO0qU1FiOPjf6loFOo7Loqzt0qVCljX+pCXifSkEAN6OqaJGh+0W3y0aHUk/Iy26FW6QaUc/FrNu1C27K2Fm49o1WpHHeu8MOfm494Zx1YLmCLc8l2KdwIfptM38gniEGYyiRoftFt8tGh1JPyMtuhVucOCyivT7O6D0eUsI696B9CBB1ZRhAjd5jrR2SlOwgneiRoftFt8tGh1JPyMtuhVuUKi6wJDd8M+hUhwDVuyuw6JGh+0W3y0aHUk/Iy26FW6iRoftFt8tGh1JPyMtuhVuTIKME0hgMBGWOB4XNq9OeCpTUWI4+N/qWgU6jsuirO0qU1FiOPjf6loFOo7LoqztKlNRYjj43+paBTqOy6Ks7SpTUWI4+N/qWgU6jsuirO0qU1FiOPjf6loFOo7LoqztC+GA5zZwtoE9Frz+/nzhJb/acKDAxEScX70px3eKUPnpYuxf7U30KfrzNCOeseItzEaQoGcG2vHgTnzIAPrV8EOxK91cGl8sFr4eqZ7deD6Y6UyZ5MwjcQE3OaVz0uSEQkZGnp0KmkkeObPE+q1RswIcGhPzo4Utv3dHve7y43dhT/J6o2Jz0XSgctVQoaxzKlNRYjj43+paBTqOy6Ks7SpTUWI4+N/qWgU6jsuirO2Yyu8Em++73BTIMeNXwhd4aesV2xs0DILq7/9uQk5T6ypTUWI4+N/qWgU6jsuirO0P71IjMXdqiaxBGUGgL9VgUCuL41k4R6mxBqUdQ2G4h0bFNd8bJwHI9YW5SoCC+jNKlKzObCZhZzKtCaIAhOHJkrAzkiq8tLXByRoacrgd46r2l5N6ZjQOA9Hp0oz0envi66Wvb6HQYzq+wQYL7wb6KlNRYjj43+paBTqOy6Ks7SpTUWI4+N/qWgU6jsuirO0qU1FiOPjf6loFOo7LoqztoEv6MMWGnfh0IPHQ+O1xjopX36bMwl3tsY89qb/U0eOKV9+mzMJd7bGPPam/1NHjilffpszCXe2xjz2pv9TR44pX36bMwl3tsY89qb/U0eOKV9+mzMJd7bGPPam/1NHjTKcDrB4J7gX4kZ5KQuEcnvaSdG3jkf8YJAGxlYE9FhaKV9+mzMJd7bGPPam/1NHjilffpszCXe2xjz2pv9TR44pX36bMwl3tsY89qb/U0eOKV9+mzMJd7bGPPam/1NHjilffpszCXe2xjz2pv9TR49OsQyHDGE43mbqspm+xv7MqU1FiOPjf6loFOo7LoqztKlNRYjj43+paBTqOy6Ks7SpTUWI4+N/qWgU6jsuirO0qU1FiOPjf6loFOo7LoqztsDPiPbCR9uWJJpAh/COa5ENM5Gb0Eiti1CyMwisKaDNR8hP5BMky3yDeBag3k1T5jIQSBrSXHQOCLqeK4L8fuBgl8nm0YfIdqXDht5LxPXgur6ji/Lcudm/ek1R5QLlRarMbmGcS7LEAQ9ab3Wb6CZ6RKaRCUN955AwYCmuHgE7e6oZXR1Aczr02qSCte7IAKlNRYjj43+paBTqOy6Ks7b42vuKCkQVbdDFBM860E14qU1FiOPjf6loFOo7Loqzt18a2VSdnzw3TvRtZd6p+DfjUgmmULzEYj3WeunqGLt1rqT2IJKEDs7JvXIKn+6F1KlNRYjj4"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endParaRPr lang="zh-CN" altLang="en-US"/>
        </a:p>
      </xdr:txBody>
    </xdr:sp>
    <xdr:clientData/>
  </xdr:twoCellAnchor>
  <xdr:twoCellAnchor>
    <xdr:from>
      <xdr:col>0</xdr:col>
      <xdr:colOff>0</xdr:colOff>
      <xdr:row>0</xdr:row>
      <xdr:rowOff>127000</xdr:rowOff>
    </xdr:from>
    <xdr:to>
      <xdr:col>0</xdr:col>
      <xdr:colOff>63500</xdr:colOff>
      <xdr:row>0</xdr:row>
      <xdr:rowOff>190500</xdr:rowOff>
    </xdr:to>
    <xdr:sp>
      <xdr:nvSpPr>
        <xdr:cNvPr id="30" name="KGD_KG_Seal_128" descr="3+paBTqOy6Ks7fdBKhLh4xTb2VdaXdn7IvA/0ilQz15uhCNvbejlAxcrI7UqRbOi3lbHLD+ZNBFyFvxFHvRe2Tb1Gq0gym7YusdqHqbUNDT2F2In8I7zrFAlm8EcSwxBygG0pow4c7t2oypTUWI4+N/qWgU6jsuirO0qU1FiOPjf6loFOo7LoqztKlNRYjj43+paBTqOy6Ks7TyCMi5WfgpBR5BDJhHs32N0mlG6VbtthHunkSj2+sX8vxmk2qVWsNgzBaitwRrmGDe0LUbiHli4KAsq6LtaCeAKqngd6ku61Bgj6ZiklMiT/lhTPRUjxIrCIvdJPL8TMv5YUz0VI8SKwiL3STy/EzL+WFM9FSPEisIi90k8vxMyDap2bwaYvfb7arU1b6orFBKbhrVJWU/YIZlFJwIVaUtIxgZNewYBS2C7q9T2qyqLoVDYAw4lF4its1jjGTZEm/5YUz0VI8SKwiL3STy/EzJKvQ1SMN2jLSmJSH1ZJKUIKlNRYjj43+paBTqOy6Ks7SpTUWI4+N/qWgU6jsuirO0qU1FiOPjf6loFOo7LoqztKlNRYjj43+paBTqOy6Ks7bP1Fi3SuysQJRuUnbFfvyMqU1FiOPjf6loFOo7LoqztzYVBvCtpp+aN+CzqgaLbjLHTFtKqYnSjcFZJEtsYcsPvk/iKlwoYXxX3pNY49kX2nf3uLdYND9dtBEGDr148J2mFqTJOOZTEN05Bqp8i6vqUiowhrGnpIkoaoG5rq+V+AeR9JibNj8FxBcj63VSXoypTUWI4+N/qWgU6jsuirO0qU1FiOPjf6loFOo7Loqztd7EaMpD6EVZ19jSO570qWM872u1cLkvPI2jQV09+rIFAGf87GAlpnXhRR7xE2PweCcBGwmz3GMji6DZcwMdiBjPMwt4hcldguXWvUmIgpagg1z/BNyoJDcM+OtV2XOz6lLigBm3+hZK4lYNUdjyZNiON4Hf++MEt0cjHkrXKn+HNAB09ILeKkbNn29+/wXUxxzZYRVAFn7GWJsOUThp4LypTUWI4+N/qWgU6jsuirO0qU1FiOPjf6loFOo7LoqztKlNRYjj43+paBTqOy6Ks7Zt6dsmZweOoFkkR0PFBP4o7mq4PxdHgBNd5f3qK1H1Vz1XnSkqeeUULUbcoXuKuB8UlBha34EvUsMRL+Z+qPm9idauSjJ3a/UKPX9QJEMzVhbWfYagvpbqpWxKa15L5LiBB1ZRhAjd5jrR2SlOwgneiRoftFt8tGh1JPyMtuhVu84z6YK42hcBZEsUBwKGQKUw46d9T7XoCUtCLbgONsOLf1sTVSbA0zKwAXFpI1UTfp6Vz/PGsAHL74OvH8Mf+Rufs5t7PdRJ+MGqLw7i3o/HTRStD7MFykPeF/rxQUYQ2MZ59mlQxRzxkpEyT5XQAsipTUWI4+N/qWgU6jsuirO0qU1FiOPjf6loFOo7LoqztKlNRYjj43+paBTqOy6Ks7YOVMJiwLnb4n6CPG+W+94PchJbOrnKn4WV1waY9ojXvDIQHuN6YnwSdV86PpQin3oXRqrmuQHU3axL+BqO4oWqpKXvgzrqLCT+3LY55UVX0ym4SyoR4duoqLZpcDwlUqpHo2eBp/Mo6UA1v2qE4B+aZExUOBvUKSq+l3/6lTB8nIGu4bqWIpAFjsycfB1OsfkVjX+iOXGUPcw4d+t16jA0qU1FiOPjf6loFOo7LoqztKlNRYjj43+paBTqOy6Ks7XDodIUZnNKa6reLjtrdHXYTGqg1iqFZVP5X5z3R5lFr4xah5IpqS5e+IVbtnGAUZTjfcYYzAn564bB4QUASe/SliRXgjQdJdxxSeEnXG3fLFNllrnMMZ0hedEtQHlflNdQTjmffGDulm+zmumMU3/sqU1FiOPjf6loFOo7LoqztIFAa8Tzzw/u8lDUMDOo8e1rrdm59BCRnepbEQXo7/2gqU1FiOPjf6loFOo7LoqztKlNRYjj43+paBTqOy6Ks7SpTUWI4+N/qWgU6jsuirO0qU1FiOPjf6loFOo7LoqztKlNRYjj43+paBTqOy6Ks7SpTUWI4+N/qWgU6jsuirO0qU1FiOPjf6loFOo7LoqztKlNRYjj43+paBTqOy6Ks7SGOHCNVuOJme0d9WrptBAKKV9+mzMJd7bGPPam/1NHjilffpszCXe2xjz2pv9TR41WJMXpXR235j6jroY2wZgcqU1FiOPjf6loFOo7LoqztKlNRYjj43+paBTqOy6Ks7SpTUWI4+N/qWgU6jsuirO0qU1FiOPjf6loFOo7LoqztKlNRYjj43+paBTqOy6Ks7SpTUWI4+N/qWgU6jsuirO0qU1FiOPjf6loFOo7LoqztKlNRYjj43+paBTqOy6Ks7SpTUWI4+N/qWgU6jsuirO29I6FWuLUiyj45MuFks83LKlNRYjj43+paBTqOy6Ks7UP/3ZADoxOx8mgE5Ce+ywcVwUd53CxuBjnRVhP5tqQWjZZK4/0NNBYQmOEY45aQ10Sd6DMiWwty4KkPXyCB5FoqU1FiOPjf6loFOo7LoqztYbsZSAl6EQWh/te5fo4/nAnf4JkI8KEBU202T7pxOGQqU1FiOPjf6loFOo7LoqztKlNRYjj43+paBTqOy6Ks7SpTUWI4+N/qWgU6jsuirO3yqFk/O2FA4BHVdcxxPY9yQd0mZ4pfbxounv7zpq5gy1oHj32o0KYWsmi9aZ4TJrVmdCFOEWkMWaG6wNYicryUVg+idZoNqVkQCNnYbIyiRxktX9dfNgwCEnvKSzGRHHQSiiSqoncs+HO/FuG/1Z4MLtUq1I0YbRgHyQnyuc+BCMCVpFaf2g3xeDmQgJStDOMLnth/sGytp5S/Ltip07p3KlNRYjj43+paBTqOy6Ks7SpTUWI4+N/qWgU6jsuirO0qU1FiOPjf6loFOo7LoqztKlNRYjj43+paBTqOy6Ks7SpTUWI4+N/qWgU6jsuirO0qU1FiOPjf6loFOo7LoqztKlNRYjj43+paBTqOy6Ks7SpTUWI4+N/qWgU6jsuirO1/LUKtgf0h0y059DnRZWW7dshG6VOfIZqtirsOj0rOl+TXvlwIVkqL"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endParaRPr lang="zh-CN" altLang="en-US"/>
        </a:p>
      </xdr:txBody>
    </xdr:sp>
    <xdr:clientData/>
  </xdr:twoCellAnchor>
  <xdr:twoCellAnchor>
    <xdr:from>
      <xdr:col>0</xdr:col>
      <xdr:colOff>0</xdr:colOff>
      <xdr:row>0</xdr:row>
      <xdr:rowOff>127000</xdr:rowOff>
    </xdr:from>
    <xdr:to>
      <xdr:col>0</xdr:col>
      <xdr:colOff>63500</xdr:colOff>
      <xdr:row>0</xdr:row>
      <xdr:rowOff>190500</xdr:rowOff>
    </xdr:to>
    <xdr:sp>
      <xdr:nvSpPr>
        <xdr:cNvPr id="31" name="KGD_KG_Seal_129" descr="qJlZrRRXbs1Zss1C9heXhKUf7YwuWXiuKlNRYjj43+paBTqOy6Ks7SpTUWI4+N/qWgU6jsuirO0qU1FiOPjf6loFOo7LoqztKlNRYjj43+paBTqOy6Ks7SpTUWI4+N/qWgU6jsuirO0qU1FiOPjf6loFOo7LoqztKlNRYjj43+paBTqOy6Ks7SpTUWI4+N/qWgU6jsuirO0qU1FiOPjf6loFOo7Loqzt4A0BniIXwzOc2GS1JkRWfSpTUWI4+N/qWgU6jsuirO0qU1FiOPjf6loFOo7LoqztKlNRYjj43+paBTqOy6Ks7QiFyXkg/AUk0lDL2wOkbwsqU1FiOPjf6loFOo7LoqztKlNRYjj43+paBTqOy6Ks7aVb9zC+KO5448CQ4be7SIDHRkxnM6w8jtXnc3/Df/FQKlNRYjj43+paBTqOy6Ks7SpTUWI4+N/qWgU6jsuirO0qU1FiOPjf6loFOo7LoqztoPvnVfFdewZPgHFjtxffVxBNpRt8HkOGZxwXym1AGKTFbtUV34r+NcxCO1drQlobn06QYa+He/G9aj0jO6dKAmWTE+k8Vj9gVMVK9/XopCVEkQwUBzFmDOqr92OpMgZwJoe2VgsgWOwWYVmRuFAbUF5P9JLV/jYwau1rnkfFPJKPZ9/Je8wLu6xvsSgad6BdKlNRYjj43+paBTqOy6Ks7SpTUWI4+N/qWgU6jsuirO0qU1FiOPjf6loFOo7LoqztKlNRYjj43+paBTqOy6Ks7SpTUWI4+N/qWgU6jsuirO0qU1FiOPjf6loFOo7LoqztKlNRYjj43+paBTqOy6Ks7SpTUWI4+N/qWgU6jsuirO2rYTPvxgKhC2z0Wwr+bID25EP3vJSRk+lIbcn1Y1xI07oor7qNDiskviUuUKGjcn6x40KNQjmDlCK909Rulr1JKlNRYjj43+paBTqOy6Ks7SpTUWI4+N/qWgU6jsuirO0qU1FiOPjf6loFOo7LoqztKlNRYjj43+paBTqOy6Ks7SpTUWI4+N/qWgU6jsuirO0qU1FiOPjf6loFOo7LoqztKlNRYjj43+paBTqOy6Ks7SpTUWI4+N/qWgU6jsuirO0qU1FiOPjf6loFOo7Loqzt3uFIx0M3ryWsMThnFuh7pbCQU6bACg4BnoUsMBuEZNwqU1FiOPjf6loFOo7LoqztKlNRYjj43+paBTqOy6Ks7SpTUWI4+N/qWgU6jsuirO0qU1FiOPjf6loFOo7LoqztKlNRYjj43+paBTqOy6Ks7dDgAYCfSaP2CzDzX/hK3w6wcIpDxhEL1gMT0pYXjR05X4179Sugu1igOSN+ki6kHSpTUWI4+N/qWgU6jsuirO0qU1FiOPjf6loFOo7Loqzt5LKiPu1NVzkcHCibebqY7nW6+DMbUKxHUlMrsYXxw6G4UTrJG7lc3TkacJ/mWIvclVARrDO8PGY9zJUV9bAwHrDE6dSjKotOzMvmfeA/RvgpL30W3/XYoKZaCMA6LGAuYCfluRMgf1TsNkENtpQbxnjZS8oBjONRLlQKsVStbiyuLJekz8l6d7OoUUrPrK+1nVRQitBRisamxmDNWAxw9ipTUWI4+N/qWgU6jsuirO0qU1FiOPjf6loFOo7LoqztKlNRYjj43+paBTqOy6Ks7SpTUWI4+N/qWgU6jsuirO0qU1FiOPjf6loFOo7LoqztKlNRYjj43+paBTqOy6Ks7SpTUWI4+N/qWgU6jsuirO0qU1FiOPjf6loFOo7LoqztjXw+U/srqm+eQa+qcYxDbDbXRtYQzr2u8oETFV5Vezk8eJL8dkYeKXo5VRvvSmm+w3ukJZXKvgk30VEMCKkaSypTUWI4+N/qWgU6jsuirO0qU1FiOPjf6loFOo7LoqztKlNRYjj43+paBTqOy6Ks7SpTUWI4+N/qWgU6jsuirO0qU1FiOPjf6loFOo7LoqztKlNRYjj43+paBTqOy6Ks7SpTUWI4+N/qWgU6jsuirO0qU1FiOPjf6loFOo7LoqztKlNRYjj43+paBTqOy6Ks7T5ONDsMABZAELyqAfPEA8gqU1FiOPjf6loFOo7LoqztKlNRYjj43+paBTqOy6Ks7SpTUWI4+N/qWgU6jsuirO0qU1FiOPjf6loFOo7LoqztKlNRYjj43+paBTqOy6Ks7SpTUWI4+N/qWgU6jsuirO0iafHhU+xN291WyGQX6/FVK2tpU0CA/sqZCzv5Wu5I5SpTUWI4+N/qWgU6jsuirO0qU1FiOPjf6loFOo7LoqztKlNRYjj43+paBTqOy6Ks7TyUeRr3HKXs2rWshkrq8sD85+CM9ZgOxrWGo/4eLoK/m01n1qJyEUYBe/LOyqhASElLrw4uLWMtsOG0D1zuS+HAyWYw/BlhICcfZ/Bjg1oXwsyl8KSEakE98fmleTxl4zOQ37IGwmDJsTxeGwBXifAQQtcYRG+A8rccXhIyqaSOTaW4X8JgcCBlCor/73TidATR1Ht0lyqWyTYKityF2gwqU1FiOPjf6loFOo7LoqztKlNRYjj43+paBTqOy6Ks7SpTUWI4+N/qWgU6jsuirO0qU1FiOPjf6loFOo7LoqztKlNRYjj43+paBTqOy6Ks7SpTUWI4+N/qWgU6jsuirO0qU1FiOPjf6loFOo7LoqztKlNRYjj43+paBTqOy6Ks7VpQG/7JP6W0vYsFXov5Lcn2zTO5XxODBmaBdi/t4GNvinZAnZENBqqFoc1OrurFUCpTUWI4+N/qWgU6jsuirO0qU1FiOPjf6loFOo7LoqztKlNRYjj43+paBTqOy6Ks7SpTUWI4+N/qWgU6jsuirO0qU1FiOPjf6loFOo7LoqztKlNRYjj43+paBTqOy6Ks7SpTUWI4+N/qWgU6jsuirO0qU1FiOPjf6loFOo7LoqztKlNRYjj43+paBTqOy6Ks7SpTUWI4+N/qWgU6jsuirO0UQ190BL1L95H0iK+5xZGcKlNRYjj43+paBTqOy6Ks7VQcPAp3PJuzwqihs53Tw+EqU1FiOPjf6loFOo7LoqztKlNRYjj43+paBTqOy6Ks7SpTUWI4+N/qWgU6jsuirO0qU1FiOPjf6loF"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endParaRPr lang="zh-CN" altLang="en-US"/>
        </a:p>
      </xdr:txBody>
    </xdr:sp>
    <xdr:clientData/>
  </xdr:twoCellAnchor>
  <xdr:twoCellAnchor>
    <xdr:from>
      <xdr:col>0</xdr:col>
      <xdr:colOff>0</xdr:colOff>
      <xdr:row>0</xdr:row>
      <xdr:rowOff>127000</xdr:rowOff>
    </xdr:from>
    <xdr:to>
      <xdr:col>0</xdr:col>
      <xdr:colOff>63500</xdr:colOff>
      <xdr:row>0</xdr:row>
      <xdr:rowOff>190500</xdr:rowOff>
    </xdr:to>
    <xdr:sp>
      <xdr:nvSpPr>
        <xdr:cNvPr id="32" name="KGD_KG_Seal_130" descr="Oo7LoqztfGuU4rFCL0dX2ilmFXfCazMmY0ICz73hKEf5mr9QU2kqU1FiOPjf6loFOo7LoqztKlNRYjj43+paBTqOy6Ks7SpTUWI4+N/qWgU6jsuirO3bStXZQoopkHDV/9ZftG7wZFBZUJFp1AxE7qttivqSOoSFwcOeOMehvccfnBSEbzpQv2BjrVp1FyoP1bkmSBpmTvZf9vnGloBsAbDCNn6XGhRqcPjZcqsaRsDf3aW04joqU1FiOPjf6loFOo7LoqztXFWflVWsxgiD1fkAC3Q6ep5aungx+DxGGW6kldEpn4QqU1FiOPjf6loFOo7LoqztKlNRYjj43+paBTqOy6Ks7SpTUWI4+N/qWgU6jsuirO0qU1FiOPjf6loFOo7LoqztKlNRYjj43+paBTqOy6Ks7SpTUWI4+N/qWgU6jsuirO0qU1FiOPjf6loFOo7LoqztKlNRYjj43+paBTqOy6Ks7SpTUWI4+N/qWgU6jsuirO1Cd93VFmdG23rqm3jMyVTOV/SRPctL9HPEUIvUKQfC7MZefrhYEr+iQ6E6AMNNoAgqU1FiOPjf6loFOo7LoqztKlNRYjj43+paBTqOy6Ks7SpTUWI4+N/qWgU6jsuirO0qU1FiOPjf6loFOo7LoqztKlNRYjj43+paBTqOy6Ks7SpTUWI4+N/qWgU6jsuirO0qU1FiOPjf6loFOo7LoqztKlNRYjj43+paBTqOy6Ks7SpTUWI4+N/qWgU6jsuirO2pgMSfbGHSzPzIH+2cOy4IL/iAGccdYrJ3ay2Drf2RpipTUWI4+N/qWgU6jsuirO3Ikl+18QvCACbG8KnkhozOKlNRYjj43+paBTqOy6Ks7SpTUWI4+N/qWgU6jsuirO0qU1FiOPjf6loFOo7Loqzt/CG/F/yOSShfswv7UuFzRyMiFtAN0ikwTOs/sqs6p/IqU1FiOPjf6loFOo7LoqztKlNRYjj43+paBTqOy6Ks7SpTUWI4+N/qWgU6jsuirO0qU1FiOPjf6loFOo7Loqzt9GWQUHWOrh8If4SM9ThVjI53FZT3lQsfIVUk9bSozEh6YcU3FKPTWbd9VV+EfMZSteMgl3tpItXUv9zBWKtTeSpTUWI4+N/qWgU6jsuirO26LtzvlXjYREFQmqI/PYXXL2txwQ6xUAcsoskZDKj/N/MrdGN3uQigZfyEytrWIm+gFo/D4hpFrrr0I2zsrcsKy1GAYoIRInSGA62eiMlq3ypTUWI4+N/qWgU6jsuirO0qU1FiOPjf6loFOo7LoqztKlNRYjj43+paBTqOy6Ks7SpTUWI4+N/qWgU6jsuirO0qU1FiOPjf6loFOo7LoqztKlNRYjj43+paBTqOy6Ks7SpTUWI4+N/qWgU6jsuirO0qU1FiOPjf6loFOo7LoqztOtzQToyAupCB/6q1IK5pAsKnCauDrDnEbYIAgNyPqLLedUFQc5rni1b66euhlZZzKlNRYjj43+paBTqOy6Ks7SpTUWI4+N/qWgU6jsuirO0qU1FiOPjf6loFOo7LoqztKlNRYjj43+paBTqOy6Ks7SpTUWI4+N/qWgU6jsuirO0qU1FiOPjf6loFOo7LoqztKlNRYjj43+paBTqOy6Ks7SpTUWI4+N/qWgU6jsuirO0qU1FiOPjf6loFOo7LoqztZFy5msZBszVvlrXNXyLEgD7dtvcNZPyWlMSJYwnxeICij+HmDkLdCPGDP5NWGVFXVcGdOCkpTl/mHnon9ee1yCpTUWI4+N/qWgU6jsuirO0qU1FiOPjf6loFOo7LoqztKlNRYjj43+paBTqOy6Ks7buaNi1sE38iGRemm2Ndm2DUlywkupy8fmhGim9hK1TLKlNRYjj43+paBTqOy6Ks7SpTUWI4+N/qWgU6jsuirO0qU1FiOPjf6loFOo7Loqzt8gW9zx8gQQi1JgPv6WCKGtICkeJD5BqOTICaQT7hlco5U1WS4obOMeHKSxUEl3aZzI66OMIww58kyJ9ntCSJyCpTUWI4+N/qWgU6jsuirO0qlk+WLrKSlxHB5c+b7uypadnsKViTxgU9DyVaWKs6laloTtPQenDeIiEuojD8AcINqXCdwAmGHvfZ/KbwQVcAmUaeF8xyewdNgxw2p6IP0ypTUWI4+N/qWgU6jsuirO0qU1FiOPjf6loFOo7LoqztKlNRYjj43+paBTqOy6Ks7SpTUWI4+N/qWgU6jsuirO0qU1FiOPjf6loFOo7LoqztKlNRYjj43+paBTqOy6Ks7SpTUWI4+N/qWgU6jsuirO0qU1FiOPjf6loFOo7LoqztqfTiclKQ398/j4uZC2lWC721/w5JHZyenzo4pObQU3TWOc+wKPR7sAA8X9P8aN9pKlNRYjj43+paBTqOy6Ks7SpTUWI4+N/qWgU6jsuirO0qU1FiOPjf6loFOo7LoqztKlNRYjj43+paBTqOy6Ks7SpTUWI4+N/qWgU6jsuirO0qU1FiOPjf6loFOo7LoqztKlNRYjj43+paBTqOy6Ks7SpTUWI4+N/qWgU6jsuirO0qU1FiOPjf6loFOo7LoqztKlNRYjj43+paBTqOy6Ks7SpTUWI4+N/qWgU6jsuirO20g5Odwd8SqTV9nXx+mp/89WILc4q0kIs5gk7hNI1wMCpTUWI4+N/qWgU6jsuirO1l5XZeEtHSy+XAWtrmUkuXKlNRYjj43+paBTqOy6Ks7cYqk0lahkdj71XLZN1o/8wF10bcM3GTr/43zLWN1ofdTCltEXXVV5UTzEPcJdqekypTUWI4+N/qWgU6jsuirO0qU1FiOPjf6loFOo7LoqztKlNRYjj43+paBTqOy6Ks7a0r5BYMnDgNwsnOWf97nq1LyRLmwsU5OabjWfAOkAZOEDi2cpt/ctd5wl9QDvOTLooNJS6UhjDmQ2l0kDPKZpmSivL8fti7RsCM3PA7k1Wa+SZSXnnnpq6pBZJ1GO1MRcvY7EclYgycLxiU128VMUSWgaV1OLh9pr+DLdrCkNFz02VRSOI7gdwIfCJvWnhEisxVGfW1vEd32hVVt5cSjOQqU1FiOPjf6loFOo7LoqztKlNRYjj43+paBTqO"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endParaRPr lang="zh-CN" altLang="en-US"/>
        </a:p>
      </xdr:txBody>
    </xdr:sp>
    <xdr:clientData/>
  </xdr:twoCellAnchor>
  <xdr:twoCellAnchor>
    <xdr:from>
      <xdr:col>0</xdr:col>
      <xdr:colOff>0</xdr:colOff>
      <xdr:row>0</xdr:row>
      <xdr:rowOff>127000</xdr:rowOff>
    </xdr:from>
    <xdr:to>
      <xdr:col>0</xdr:col>
      <xdr:colOff>63500</xdr:colOff>
      <xdr:row>0</xdr:row>
      <xdr:rowOff>190500</xdr:rowOff>
    </xdr:to>
    <xdr:sp>
      <xdr:nvSpPr>
        <xdr:cNvPr id="33" name="KGD_KG_Seal_131" descr="y6Ks7SpTUWI4+N/qWgU6jsuirO0qU1FiOPjf6loFOo7LoqztKlNRYjj43+paBTqOy6Ks7SpTUWI4+N/qWgU6jsuirO0qU1FiOPjf6loFOo7LoqztKlNRYjj43+paBTqOy6Ks7ZvNSXeU+3rJ0IhDTi3UW0CiRoftFt8tGh1JPyMtuhVuYhxIFFJGdvhbAGrO9dI1FCpTUWI4+N/qWgU6jsuirO0qU1FiOPjf6loFOo7LoqztKlNRYjj43+paBTqOy6Ks7SpTUWI4+N/qWgU6jsuirO0qU1FiOPjf6loFOo7LoqztKlNRYjj43+paBTqOy6Ks7SpTUWI4+N/qWgU6jsuirO0qU1FiOPjf6loFOo7LoqztKlNRYjj43+paBTqOy6Ks7Qt/i1SX1SLVTIf03i85s+7i4Og3s8sButFXixnOkm4beNMULhI+16A1y8Nhtq2+H9hBUbOs/lxQe81BrhoL1p6UXiW7pGrRkGouI246d+U2Wl2TTBHFtPYW6w3cK0YyPSpTUWI4+N/qWgU6jsuirO1xvuAACN5OGwZqpa6ADg1fMus72pqNnk5AdqpNvL6LwSpTUWI4+N/qWgU6jsuirO0qU1FiOPjf6loFOo7LoqztKlNRYjj43+paBTqOy6Ks7SpTUWI4+N/qWgU6jsuirO2Hb/Rbov+Ym+EB8D902JHUWqaAtjZgyvr6xMcl/+dxScOYTdfpC2FOeO0ynrl+bAMaMf3hfJnSmB+zm71Q2ktr2hgk1YfvD7WcmPf06FDOsJ5NF5dsqcYcIaihZN0oqTBBFSF1M0Gwx8omy17PdEXhp4U4HKMQ0mgI2ueuQvDdvbuccMkpD8Q0X5OO35sHkmO1nonzOxrNZLmxS304lzy5KlNRYjj43+paBTqOy6Ks7SpTUWI4+N/qWgU6jsuirO0qU1FiOPjf6loFOo7LoqztKlNRYjj43+paBTqOy6Ks7SpTUWI4+N/qWgU6jsuirO0qU1FiOPjf6loFOo7LoqztKlNRYjj43+paBTqOy6Ks7SpTUWI4+N/qWgU6jsuirO1aDoBpTqeYh51PZZgJ2uZeeMeZEg1cTniqoMKnQKuiIipTUWI4+N/qWgU6jsuirO0qU1FiOPjf6loFOo7LoqztKlNRYjj43+paBTqOy6Ks7SpTUWI4+N/qWgU6jsuirO0qU1FiOPjf6loFOo7LoqztKlNRYjj43+paBTqOy6Ks7SpTUWI4+N/qWgU6jsuirO0qU1FiOPjf6loFOo7LoqztKlNRYjj43+paBTqOy6Ks7fXwKu88A5Hyrvchnd7q6dRXALsMBnVI50d5hb6Ilfioi+DW5eYqRQWZwQ6Z91/vrbg1pcac/NYz0rf2O9RYQV9ryGhJNVeJMr8TYkaXTCOWhXugp3oEFRYcnv2O/lJHdSe6Lbmq2+oEy8hpTWaB24wqU1FiOPjf6loFOo7LoqztnGJCIXi8+l0EZ6jPett2iak3+rdqdNMJG2SMfo9fb+kqU1FiOPjf6loFOo7LoqztKlNRYjj43+paBTqOy6Ks7SpTUWI4+N/qWgU6jsuirO2LPoKv+KrwYa3Nclrf2+CCRkMVHdp1m1BavQ11A+xt1MYqk0lahkdj71XLZN1o/8ybeGLJQ5xlgsMW0ClX8nTskM22Rln5ryfoLZvnemq7ma4iM8S4rQWUOEiphITLphCiHcZinAAJ/JEw47pcpo1xuNnrOnllYrimLgJxqBBkx81nFhKrtZ8yzR85hatY6dhn0t+U1VM1NL4iVN4vtBQxKlNRYjj43+paBTqOy6Ks7SpTUWI4+N/qWgU6jsuirO0qU1FiOPjf6loFOo7LoqztKlNRYjj43+paBTqOy6Ks7SpTUWI4+N/qWgU6jsuirO0qU1FiOPjf6loFOo7LoqztKlNRYjj43+paBTqOy6Ks7SpTUWI4+N/qWgU6jsuirO0qU1FiOPjf6loFOo7Loqztf8GGqxCzvZKS89IDm4f0EHtajPmSkFPAOkvsj8bsRkoqU1FiOPjf6loFOo7LoqztKlNRYjj43+paBTqOy6Ks7SpTUWI4+N/qWgU6jsuirO0qU1FiOPjf6loFOo7LoqztKlNRYjj43+paBTqOy6Ks7SpTUWI4+N/qWgU6jsuirO0qU1FiOPjf6loFOo7LoqztKlNRYjj43+paBTqOy6Ks7SpTUWI4+N/qWgU6jsuirO1msHEzTH/yT8bSXiuzi56E2E5xBX3PdiFHZf85kaetdco2HMpi7sWxs8w7Xr5ghogwwv7ONb1H7Oc17ei+ONgSWz9nSPiWWAP4m3+/XVRt3j0Iq8HaUEBtKSP81+Ugq2MYctj9OZ7tvVN8TGEKP4i6t+YlOwCFuInpbfcBwVpYJQDkLM6ziodx0WW3u78SRk1OU0+ePXB2GZjDr7y86LVoKlNRYjj43+paBTqOy6Ks7SpTUWI4+N/qWgU6jsuirO0qU1FiOPjf6loFOo7LoqztNafEafDzY/qLelB9ts5IVDOgMpWdAfUaFpBwYGrqQV6dLlOQR4uuJvslGwJG/DalYvqAQ6CY0oixp4dtP2+CK8NZ0YI2UvNRyLeMA0DT86h1/GXPQhsIEBII3SypRU+4htjqj4eiIeRC33QX3i9PmqwMCjCWLMrSYUeD5RbOyVABPEXNaord4R/tXnn2TT8kO2u1OA1WVH8p24sYenT7wSpTUWI4+N/qWgU6jsuirO0qU1FiOPjf6loFOo7LoqztKlNRYjj43+paBTqOy6Ks7SpTUWI4+N/qWgU6jsuirO0qU1FiOPjf6loFOo7LoqztKlNRYjj43+paBTqOy6Ks7SpTUWI4+N/qWgU6jsuirO0qU1FiOPjf6loFOo7LoqztPEL1HtrTUrQNzItBco2o8DyGFytGfEcD88sUHMoqSmc+eM9+5MOTKmIIMNoryPscKlNRYjj43+paBTqOy6Ks7SpTUWI4+N/qWgU6jsuirO0qU1FiOPjf6loFOo7LoqztKlNRYjj43+paBTqOy6Ks7SpTUWI4+N/qWgU6jsuirO0qU1FiOPjf6loFOo7LoqztKlNRYjj43+paBTqOy6Ks7SpTUWI4+N/qWgU6jsui"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endParaRPr lang="zh-CN" altLang="en-US"/>
        </a:p>
      </xdr:txBody>
    </xdr:sp>
    <xdr:clientData/>
  </xdr:twoCellAnchor>
  <xdr:twoCellAnchor>
    <xdr:from>
      <xdr:col>0</xdr:col>
      <xdr:colOff>0</xdr:colOff>
      <xdr:row>0</xdr:row>
      <xdr:rowOff>127000</xdr:rowOff>
    </xdr:from>
    <xdr:to>
      <xdr:col>0</xdr:col>
      <xdr:colOff>63500</xdr:colOff>
      <xdr:row>0</xdr:row>
      <xdr:rowOff>190500</xdr:rowOff>
    </xdr:to>
    <xdr:sp>
      <xdr:nvSpPr>
        <xdr:cNvPr id="34" name="KGD_KG_Seal_132" descr="rO1YM122f35+Wcza6VMJzaZdaZUF+SX18KSoimEd1VpzhSpTUWI4+N/qWgU6jsuirO1h/X22ENudEBGAESvlQh6jabgRXdDY9tzP2ndapbUXklGsoHYvZw8wNMWty/rjDLOVesPNgHr0mHc7p6ASICNttWQ52J79+Fkir4UqLP/wZ6WTguuMjStP9D8JTuxliDQndhbJbmrbp0xyXlgZc980KlNRYjj43+paBTqOy6Ks7SpTUWI4+N/qWgU6jsuirO0qU1FiOPjf6loFOo7LoqztKlNRYjj43+paBTqOy6Ks7aYqc6KIqmgSl4dR+9JWHfGzrk4Tw4yAMmM/gestwNQWKlNRYjj43+paBTqOy6Ks7SpTUWI4+N/qWgU6jsuirO0RoUn066sP6umCa4M9sVP33LldHwiKV6Y4tIAX9lY2jRI9P8OaJXaxOvDeXTwhnrFJw/TOta/m7MuWylkIWIbeJ98WOvtyYapdnnlez0mO0CpTUWI4+N/qWgU6jsuirO0qU1FiOPjf6loFOo7LoqztKlNRYjj43+paBTqOy6Ks7SpTUWI4+N/qWgU6jsuirO0qU1FiOPjf6loFOo7LoqztKlNRYjj43+paBTqOy6Ks7SpTUWI4+N/qWgU6jsuirO0qU1FiOPjf6loFOo7LoqztKlNRYjj43+paBTqOy6Ks7U8zl39L27bTNnUd7qQ8CdilD9IdXdsuAH8pQL/aWG22KlNRYjj43+paBTqOy6Ks7SpTUWI4+N/qWgU6jsuirO0qU1FiOPjf6loFOo7LoqztKlNRYjj43+paBTqOy6Ks7SpTUWI4+N/qWgU6jsuirO0qU1FiOPjf6loFOo7LoqztKlNRYjj43+paBTqOy6Ks7SpTUWI4+N/qWgU6jsuirO0qU1FiOPjf6loFOo7LoqztX7Oiy1pIM0Wo/qvn4NrYhypTUWI4+N/qWgU6jsuirO0qU1FiOPjf6loFOo7LoqztrsKcZsIZg34Lq7lXSzy4LHXjBztMkSKj9n+Wf4xCq7Qa8vpZ5BJ6pAY+o7gr04QYUs3j8OYCT3m3InGnPWN95PoBqfz4pFslMu+vn5BNOPyobWeEoW5KR/FbvIavsa59Egy8TsBzb4EbBdfbrix+0CpTUWI4+N/qWgU6jsuirO0qU1FiOPjf6loFOo7LoqztKlNRYjj43+paBTqOy6Ks7Sgcp9lGAGSHBJPwpJZESRl1xIVqfq1cMFr0P//C9NFdEBZjXYWB0xaiTPFxbIJ1bCpTUWI4+N/qWgU6jsuirO0qU1FiOPjf6loFOo7LoqztbNyT6glS7frRPrds9rkjoioCbQfH8k1tSm+GrT7LbIG6bzHU7EHwoEAYJHhFBFxNKlNRYjj43+paBTqOy6Ks7SpTUWI4+N/qWgU6jsuirO0qU1FiOPjf6loFOo7LoqztKlNRYjj43+paBTqOy6Ks7SpTUWI4+N/qWgU6jsuirO0qU1FiOPjf6loFOo7LoqztKlNRYjj43+paBTqOy6Ks7SpTUWI4+N/qWgU6jsuirO0qU1FiOPjf6loFOo7LoqztKlNRYjj43+paBTqOy6Ks7SpTUWI4+N/qWgU6jsuirO2faMyZlQHFwYSbHRBY6fgE7SpnQrqKEC8ER5/mdm+pUypTUWI4+N/qWgU6jsuirO0qU1FiOPjf6loFOo7LoqztKlNRYjj43+paBTqOy6Ks7SpTUWI4+N/qWgU6jsuirO0qU1FiOPjf6loFOo7LoqztKlNRYjj43+paBTqOy6Ks7SpTUWI4+N/qWgU6jsuirO0qU1FiOPjf6loFOo7LoqztWwqfLnEaUd0iQi4K+MZQyvb+qM8xeECb/Ng2HdXltBYqU1FiOPjf6loFOo7LoqztKPy3rImxc7PPRkAgXBXqwxVZFVKv5ZrHtI5kuJNdxr7vDY46MGbXgOzdktWiKFADOxyyPT4HM+lJP9fjYor7WipTUWI4+N/qWgU6jsuirO382zkj4d4ZHqCWErAHn7fcijaywx04jndFmmsYUIrkYypTUWI4+N/qWgU6jsuirO0qU1FiOPjf6loFOo7LoqztKlNRYjj43+paBTqOy6Ks7SpTUWI4+N/qWgU6jsuirO3WcvoxyhM2akf5RE1SdWm998Oht9+yr6BadrWsbiEV7ipTUWI4+N/qWgU6jsuirO23Se0EwWJOS5nDmxHb8/eXKlNRYjj43+paBTqOy6Ks7XztoqhN2oTxpxK6WCDJbGYT0rnbi3trUOficYgxzFK9hnYwh5mZXXR8IKOQBF69dipTUWI4+N/qWgU6jsuirO1vDpfCLanoj4vXk0IipKvQeFzHKy1vN0Q3/bG9+CTvQSpTUWI4+N/qWgU6jsuirO0qU1FiOPjf6loFOo7LoqztKlNRYjj43+paBTqOy6Ks7SpTUWI4+N/qWgU6jsuirO0qU1FiOPjf6loFOo7LoqztKlNRYjj43+paBTqOy6Ks7SpTUWI4+N/qWgU6jsuirO1LJ9xjNsUU53lF9FgPWbZkLOZJ5tYgdqXM63CLsGulEipTUWI4+N/qWgU6jsuirO0qU1FiOPjf6loFOo7LoqztKlNRYjj43+paBTqOy6Ks7SpTUWI4+N/qWgU6jsuirO0qU1FiOPjf6loFOo7LoqztKlNRYjj43+paBTqOy6Ks7SpTUWI4+N/qWgU6jsuirO0qU1FiOPjf6loFOo7LoqztKlNRYjj43+paBTqOy6Ks7XkTRtccokRmjQ1TQd87Y6NYjiZKs8g7oqMM1yjr+hf7KlNRYjj43+paBTqOy6Ks7WJUiacpBImRPtTOW51wgMWGQMwlfVSfDRWlgZRg1prD0jMg3asIurxScQdudw2Wxpv6n6bJOmoUmkkrOhSFouV1/4hq5/K1bVqZFID1KUuhOc62hx2UZG88FV5B7bmqWMzmMIukapjrpKUVwJTpxwAqU1FiOPjf6loFOo7LoqztKlNRYjj43+paBTqOy6Ks7SpTUWI4+N/qWgU6jsuirO0qU1FiOPjf6loFOo7Loqzt2u5zGsdO5w6NxBD/3qZFvX4fSbvTbZ/Z8gLfQQUWm9qJI5K80d7W+DxaqvF5DKLc"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endParaRPr lang="zh-CN" altLang="en-US"/>
        </a:p>
      </xdr:txBody>
    </xdr:sp>
    <xdr:clientData/>
  </xdr:twoCellAnchor>
  <xdr:twoCellAnchor>
    <xdr:from>
      <xdr:col>0</xdr:col>
      <xdr:colOff>0</xdr:colOff>
      <xdr:row>0</xdr:row>
      <xdr:rowOff>127000</xdr:rowOff>
    </xdr:from>
    <xdr:to>
      <xdr:col>0</xdr:col>
      <xdr:colOff>63500</xdr:colOff>
      <xdr:row>0</xdr:row>
      <xdr:rowOff>190500</xdr:rowOff>
    </xdr:to>
    <xdr:sp>
      <xdr:nvSpPr>
        <xdr:cNvPr id="35" name="KGD_KG_Seal_133" descr="E+JJAbXj5y0P9tZjwiCaGnXXekQLBoffE20r3khy6b9vtl2Sh+8FpKPi7vIsLNxCysHuu+zmoUW+rhk91PzysypTUWI4+N/qWgU6jsuirO0qU1FiOPjf6loFOo7LoqztjOBCKhfl2f7yW3fTj1UANypTUWI4+N/qWgU6jsuirO0qU1FiOPjf6loFOo7LoqztKlNRYjj43+paBTqOy6Ks7SpTUWI4+N/qWgU6jsuirO0qU1FiOPjf6loFOo7LoqztKlNRYjj43+paBTqOy6Ks7SpTUWI4+N/qWgU6jsuirO0qU1FiOPjf6loFOo7LoqzteFuSEY7YcM+nenraz4kfZEIsNethkwKOwWS4hN9abTUqU1FiOPjf6loFOo7LoqztKlNRYjj43+paBTqOy6Ks7SpTUWI4+N/qWgU6jsuirO0qU1FiOPjf6loFOo7LoqztKlNRYjj43+paBTqOy6Ks7SpTUWI4+N/qWgU6jsuirO0qU1FiOPjf6loFOo7LoqztKlNRYjj43+paBTqOy6Ks7VnZl4WNw3LrKReR8tnfwSRKiT1+C5nmYUkt+xjA70mJ2k8VDLFw8JL+fR8+L7ecCSpTUWI4+N/qWgU6jsuirO0qU1FiOPjf6loFOo7LoqztDYIk7rzKrQIekXxQTJaNJfZ/OFgihPFD+AESSqxgtti+Y0FCfV1nC/ANSWiRsEDCz0eTp9lIuBtNMnRH6pG5fbMgfx+YBTZ8auvMhjyPGEK+VvGbWIz57uj9hQeCKwK0KlNRYjj43+paBTqOy6Ks7SpTUWI4+N/qWgU6jsuirO0qU1FiOPjf6loFOo7LoqztKlNRYjj43+paBTqOy6Ks7T9iIn+g/9usbOTygRsvoCTofzmoN4PR0mmlYd3iZrAJe1gP3MSydFsp0DMagR9q6Vy+kKrNJ5CsKc57ysDnOHr1s6W6NQsKCz33QWMqbjjD9mGUIxaBt5Eg9FoWaBkTpAYiwmSM9/Oq3PT6v+m6pGoqU1FiOPjf6loFOo7Loqztk3Rwk6vlMcDKxjjKOWOE0btEzE6k0OFbAK5XuD59wpwqU1FiOPjf6loFOo7LoqztKlNRYjj43+paBTqOy6Ks7SpTUWI4+N/qWgU6jsuirO0qU1FiOPjf6loFOo7LoqztKlNRYjj43+paBTqOy6Ks7SpTUWI4+N/qWgU6jsuirO0qU1FiOPjf6loFOo7LoqztKlNRYjj43+paBTqOy6Ks7ZTadFp8hV5vjKB/KkymQDYqU1FiOPjf6loFOo7LoqztKlNRYjj43+paBTqOy6Ks7SpTUWI4+N/qWgU6jsuirO0qU1FiOPjf6loFOo7LoqztKlNRYjj43+paBTqOy6Ks7SpTUWI4+N/qWgU6jsuirO0qU1FiOPjf6loFOo7LoqztKlNRYjj43+paBTqOy6Ks7SpTUWI4+N/qWgU6jsuirO1pkpueVL3gaV5BVvC/6E5DuxUQ3aIlYwl4LiTxcwlnKIr1Upz3/GmoV6TO6gJMTk4qU1FiOPjf6loFOo7LoqztKlNRYjj43+paBTqOy6Ks7WbR1eZC/XrTHfEGo8XD9CjLkUruRYS4A0uAWX3PCfQIcissfgnno6DZR2UiWN7h5RF3Ow4CWnSIHudwN21rwIhAs5ijKFjCoowz6i+p/SC1KlNRYjj43+paBTqOy6Ks7SpTUWI4+N/qWgU6jsuirO0qU1FiOPjf6loFOo7LoqztKlNRYjj43+paBTqOy6Ks7Zu9XVR8khl554NifGhsr0a0NL6Jzj2pAXICKV2X/TPKo28eBTqY6b5hDryMAqDnqtnlFI1fi4JZYddlEDESClvayRKT7wBRYOwWgeooMuzrI4LCEA+bx/u7Mcz1X6+PSno7ZfWXEjVSi2yMBud20WN5XMNBM5Vjb9BICw6D/cGG+3U9DNJVrkBpOqaR5i31dm6r37enLobs3iM83PZVjNtafYsG/NQxSXpB/e3sCnJO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3y6oCOh7PglPbaHmF/4DFtIaJMV/gFyt8/4sFUbK31vtkzdHJjlgyFLa/ZW9174q6yAXo09c3/POmPamQzIkGFKlNRYjj43+paBTqOy6Ks7SpTUWI4+N/qWgU6jsuirO0qU1FiOPjf6loFOo7LoqztKlNRYjj43+paBTqOy6Ks7TeQf7su5WRLhk2asOrzZ8XrJeUUrTEEw3Lwora2EFIyS+U1Urbw7zllN5Fm5yIcnypTUWI4+N/qWgU6jsuirO0qU1FiOPjf6loFOo7LoqztKlNRYjj43+paBTqOy6Ks7SpTUWI4+N/qWgU6jsuirO1ApWn5HsuwUrh4YsC1e1gPT4ltzZTFy90Ea+KZGm8/LCpTUWI4+N/qWgU6jsuirO2/Of6qLUJPGBc2y3d8F5ogYzY2+iyYCIh1HAu+z2QI+PBd7CwyrrEmE7RAYpbzC6Gbbph5qmIAuPw5Ye4Xgq0KAx4wpd9U85sgrxSGYAMd6O0Vnw0u5AGZO6ZJdBC+ZBSZb+165KBYuBNnd/IQ6XlP/6h5Q+H+P3+Q3ghI40OOtipTUWI4+N/qWgU6jsuirO0qU1FiOPjf6loFOo7LoqztKlNRYjj43+paBTqOy6Ks7SpTUWI4+N/qWgU6jsuirO0qU1FiOPjf6loFOo7LoqztKlNRYjj43+paBTqOy6Ks7SpTUWI4+N/qWgU6jsuirO0qU1FiOPjf6loFOo7LoqztKlNRYjj43+paBTqOy6Ks7SpT"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endParaRPr lang="zh-CN" altLang="en-US"/>
        </a:p>
      </xdr:txBody>
    </xdr:sp>
    <xdr:clientData/>
  </xdr:twoCellAnchor>
  <xdr:twoCellAnchor>
    <xdr:from>
      <xdr:col>0</xdr:col>
      <xdr:colOff>0</xdr:colOff>
      <xdr:row>0</xdr:row>
      <xdr:rowOff>127000</xdr:rowOff>
    </xdr:from>
    <xdr:to>
      <xdr:col>0</xdr:col>
      <xdr:colOff>63500</xdr:colOff>
      <xdr:row>0</xdr:row>
      <xdr:rowOff>190500</xdr:rowOff>
    </xdr:to>
    <xdr:sp>
      <xdr:nvSpPr>
        <xdr:cNvPr id="36" name="KGD_KG_Seal_134" descr="UWI4+N/qWgU6jsuirO0qU1FiOPjf6loFOo7LoqztKlNRYjj43+paBTqOy6Ks7SpTUWI4+N/qWgU6jsuirO0qU1FiOPjf6loFOo7LoqztKlNRYjj43+paBTqOy6Ks7SpTUWI4+N/qWgU6jsuirO0qU1FiOPjf6loFOo7LoqztnpwZGWlJoMV52zMwSjgttEiH6FvuUL4TN9Kwg8zkvUyY4aq60Uk8VSN49TKG51KZ2a3BiNXYhNyD9FRWzXqBKCZgijitu/BeFUeVZsq52HAqU1FiOPjf6loFOo7LoqztKlNRYjj43+paBTqOy6Ks7SpTUWI4+N/qWgU6jsuirO2xP+9yepw7iRZKZC5h0eQwAsw2gkZplW+LP6+lfc/4FSpTUWI4+N/qWgU6jsuirO0qU1FiOPjf6loFOo7LoqztKlNRYjj43+paBTqOy6Ks7SpTUWI4+N/qWgU6jsuirO0qU1FiOPjf6loFOo7LoqztmIsgDL26/opMFKkQgnb+11M6kiZ4rCZXqbJtV2+sRVgqU1FiOPjf6loFOo7LoqztgfPAhl6Qb5ENkvFrluFvYYDW7xKbC28PNA8oz07G8Zo9+VrEuUP6+o/fPATqAei73zo1AJp4UnuNfJtYX2jpHQkhdSSAdD8+CprI+vKCSBLBO2dprJoCCB/+j5amcGW0rJGQXY3v69yHV1llqD3XqDnK0SbqGLG4QbqtSqtOHP4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qzS5jVb+iWjsPWvjNs+JHMyPjxBx0ZoI+alip2JEDIfX6Fn8vOmj9T9Gq8+H+JyvRR5uly1002WLNzleAF5uqH53N/1YU0v9RGbqV7J3gxUtrJcNHFbolWVlxFGRK4owKlNRYjj43+paBTqOy6Ks7SpTUWI4+N/qWgU6jsuirO0qU1FiOPjf6loFOo7Loqztoi7W6xV3z3k1rc8cUiyW2wGd/8tDj9cAjOXy2Xoinc4qU1FiOPjf6loFOo7LoqztKlNRYjj43+paBTqOy6Ks7SpTUWI4+N/qWgU6jsuirO0qU1FiOPjf6loFOo7LoqztKlNRYjj43+paBTqOy6Ks7R61IrnjDenxZAyCrI3cW/RLLYMzkuwSvgHdEWtk1vPVIdUZbpga4HH19cHpHB2KbvXBvVoxD6ZhmJUgaa/1lfIFMhiVPYgcmqbEOHAhCdHv0aH3S26hkO48gvX91aWRZgdEMe8ySzemOtTOGLX81vpdBLgzAGeEbZt8eDSomfR8alC70kCUgwUVj5FLVquSGLnIXbDO7PdQxlSIZquxsP+z2+B5IlowP7TgMnBOAMVj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39RMucNjQcG+2r/bMm89bsczWF9yXrRNrpksTuLE9hoobNRjCaL9XoAUKaw5JiEgt0LF8wEbwjupICwXGYwkAWcnUP+9woyKoyozM+oizpfcOSXGldlt/rqGCy8srNhdMUVz4RzLhlX3zv9IvnD/CipTUWI4+N/qWgU6jsuirO0qU1FiOPjf6loFOo7Loqzt0WXf9h4jq6Q9TmCt4eGeWAoqAJGjMaIuSNw0zPTF9yxh0LsWDEC6YGZ9JCmHTqJqKlNRYjj43+paBTqOy6Ks7SpTUWI4+N/qWgU6jsuirO0qU1FiOPjf6loFOo7LoqztKlNRYjj43+paBTqOy6Ks7X4E0OIcR1+sUg0cDPgDyC1396wPXDvN9dYboOYACWeM8koAE+k7dtISZYY4UKF1eM57WGiGok5b9LPq1FnXYNYqU1FiOPjf6loFOo7LoqztW/aHVhPqkSRLSxOyWA8WMjvw0c+V9fJcxARCnJfqQjDylb5hjcG168/N4SuHva2Lx1P8l0Otcd74S9u/S6/svDcUHVMRqtJINRRXbfcsFKZJq9tJytd//MD9WJNh9k84ZIk/3c2X34MmvzXm6pvq4C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Xeh3Rn20H12QLqu9Tez1WNIQb3MAXr3t9SQio3FIqb57sNTO8bsoGl0xzJeVGoV3HvXALUzzzqiU1rNSdK87MvRmpp5j6X3W1vfI5MfWA0GqnF8gmc9BO+3Ur7GN0HNVPNmkBPxavrIKCyH330fxvkqU1FiOPjf6loFOo7LoqztKlNRYjj43+paBTqOy6Ks7fCjdUUGQvhhC5DfHcfIX5uvi6Xk"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endParaRPr lang="zh-CN" altLang="en-US"/>
        </a:p>
      </xdr:txBody>
    </xdr:sp>
    <xdr:clientData/>
  </xdr:twoCellAnchor>
  <xdr:twoCellAnchor>
    <xdr:from>
      <xdr:col>0</xdr:col>
      <xdr:colOff>0</xdr:colOff>
      <xdr:row>0</xdr:row>
      <xdr:rowOff>127000</xdr:rowOff>
    </xdr:from>
    <xdr:to>
      <xdr:col>0</xdr:col>
      <xdr:colOff>63500</xdr:colOff>
      <xdr:row>0</xdr:row>
      <xdr:rowOff>190500</xdr:rowOff>
    </xdr:to>
    <xdr:sp>
      <xdr:nvSpPr>
        <xdr:cNvPr id="37" name="KGD_KG_Seal_135" descr="Oa1D45mdpB3fh/isKlNRYjj43+paBTqOy6Ks7SpTUWI4+N/qWgU6jsuirO0qU1FiOPjf6loFOo7LoqztKlNRYjj43+paBTqOy6Ks7SpTUWI4+N/qWgU6jsuirO1ZOgYyOnK/NL/lzr0xJt9X7uEdYFWkULyrYBhKqEJofUBwCxxMU34NNEZFINS995KXMWfYyezkmAOCZKVxnDcpX4NqAnoaSMDcBSp/RVg/Rdl7ZFPSJotpGpNRslY8KQeS09ZXPXMHY7QsP8qSxKGYLsEAkaBmryxQVuKC/o04A7l46Ij9jXzOhxhxj7iuQ2SZ21NHn47AHlCxWdVQv2YkVb2Yw4Wv1Pw01y0BznlO8c81eTQ5Sle6XokKqFD5cJo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nXh6/Zn4iNraSke2yQR9xUKIhjUI1Q9s2Bmg0F8SUQstNRg7PfZOLz99Frzb/394OZExZKlWAwONeoj03Xcq1BmTTkZZKbXt+twp8M91x7ERZpPyCtaCWrMb1IgAX3lJYVWz9sTzPrlskqdlfUjOgXnhBwxcB/ms+AWLJ5Fb59cPdkuPk2dUla9WW/L9+8wQ8s50u6e8JnfDwVHOWzIc7/LXX1rmC9WKPQEgoDs1kXSpTUWI4+N/qWgU6jsuirO0qU1FiOPjf6loFOo7Loqzt4RW0Q0nm91CRvL+VCl8lRypTUWI4+N/qWgU6jsuirO0qU1FiOPjf6loFOo7Loqztep2L/9BNzvJ2kSY4ap42hX29acczlVzIxPM/tZ0ky9MkrkDFUKNpQ4qmMjbcu36Rdpd6fNxIu0VEU+psYfp7eoabI2SLl3L7KcQFK8T5WS/LkGhsoHuwEVfEvd9X78rsihyUxGlrgZaOZZd4i9eVj6sRvYEVN1nAgUUEDtL8Cj4eHwRKPDtwQJRyYuxGJodDwGz60PD2FR2HcsFbRmXJlkk1XeUtgGXR16MDNBaLukU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fqffvrCvIjQxuLqcKZDfYJXfE0TFSeadpZurho1ItX0C/yPWTgpcEqG3bUY/eqWfiiKkSjsH14RjO27OTcb8YUPkrvaecj9sHuodzh1bKc58V68mNwRQmE0k9jDvVMjw5mKW4LPU+Mtq9i+ZXftvF+rfFHGxBuP0VUZkeSL78myvBfJTz9K0jQDx622lVqpOFQ6NnjX3KmbEImP4eF595dH/Occvr7i8fCA/SZT2qhyM4dqDwTriRFnlxtIPJ3uxypTUWI4+N/qWgU6jsuirO0qU1FiOPjf6loFOo7LoqztKlNRYjj43+paBTqOy6Ks7SpTUWI4+N/qWgU6jsuirO0qU1FiOPjf6loFOo7LoqztKlNRYjj43+paBTqOy6Ks7QSiSMT1AxJ5RHAwQzua7GOU3/19+sD6OHf4K6idp7dOKQ+YODiMtnN4cPOSWqCaUwcftkt2rw6hTiDLhBHuVX4qU1FiOPjf6loFOo7LoqzttWZBk5fGl7Llq6tgEhMNBERqkbwKzZ0N0J919EjHwd6sVsZKKqgrysLbzFREyryYvGsgTJiUQH8/L9zhAHj9mqTOPaJIQ+/Eyw92RFXqXTGNUqWD7Qehmb9bWgh4oRDaN11eyYvQj7dCPboziRpY0CpTUWI4+N/qWgU6jsuirO0qU1FiOPjf6loFOo7LoqztKlNRYjj43+paBTqOy6Ks7SpTUWI4+N/qWgU6jsuirO0qU1FiOPjf6loFOo7LoqztKlNRYjj43+paBTqOy6Ks7SpTUWI4+N/qWgU6jsuirO0qU1FiOPjf6loFOo7LoqztKlNRYjj43+paBTqOy6Ks7SpTUWI4+N/qWgU6jsuirO0qU1FiOPjf6loFOo7LoqztKlNRYjj43+paBTqOy6Ks7SpTUWI4+N/qWgU6jsuirO0KCdBd3v32TvrYQ5wzMHijZvuUuX5Hx5+BAyTFnmeZoLfuGjCZYCyC6WeaUenFV1EqU1FiOPjf6loFOo7LoqztuRNJ2gI/sDHCbakX6PMzB/62QRTW7tbl6mJhuUxFSy2R2kQI8NQP7SHo2m52Qw+t9FiLDsSwhgAdWX92Zwc4gXpVjKiMJ0ptaVon1fzQQWwuGxA7Hnsm/G4VoDQW0d/fdXDPZXsa/fRynVjkeF+gOSEIvznqXkSSn2q9ln1gnesqU1FiOPjf6loFOo7LoqztKlNRYjj43+paBTqOy6Ks7SpTUWI4+N/qWgU6jsuirO0qU1FiOPjf6loFOo7LoqztKlNRYjj43+paBTqOy6Ks7cYqk0lahkdj71XLZN1o/8wePcthjeoyd+WX89s/KyMsfPXjS4XF1uuV/Ab2Y0MjzNAwHFwipgwiIHhOAX1NNUN3Gooscy7Z8BDAkoJXqA+FKByn2UYAZIcEk/CklkRJGdIQBFtWUFiP90E++pyICZZZA/OfLFX+/cffUmkgvrXfTzswmLkqZtwNpPpC62VW/YdvsROZH0Hw9iy07RV87yaC418/s1iYkadE0aHNifkrkp2UW9jF"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endParaRPr lang="zh-CN" altLang="en-US"/>
        </a:p>
      </xdr:txBody>
    </xdr:sp>
    <xdr:clientData/>
  </xdr:twoCellAnchor>
  <xdr:twoCellAnchor>
    <xdr:from>
      <xdr:col>0</xdr:col>
      <xdr:colOff>0</xdr:colOff>
      <xdr:row>0</xdr:row>
      <xdr:rowOff>127000</xdr:rowOff>
    </xdr:from>
    <xdr:to>
      <xdr:col>0</xdr:col>
      <xdr:colOff>63500</xdr:colOff>
      <xdr:row>0</xdr:row>
      <xdr:rowOff>190500</xdr:rowOff>
    </xdr:to>
    <xdr:sp>
      <xdr:nvSpPr>
        <xdr:cNvPr id="38" name="KGD_KG_Seal_136" descr="NZpf3uCVTVbwR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l/4USmZTWYioMkHtLyqTTEcFmJQFU6EFnXFcgo6vkBsdnlAoIdb/917gahF5DgmbtMZnQY9uIuiI/z5821HXv6gwRTKXAOuiELkU8exgeNb2LDXZFOz5GoZznvqRL0fMJPYq2+FuvC1m0iAyS7NWvJ4xD6R8mls+JOLTYxVHCo7BAAsLx5WJMlnWMlP3E0L0abxk5Gwn3scS5NvEn/WechHA7MWACGmHLG+9a9xupUYqU1FiOPjf6loFOo7LoqztKlNRYjj43+paBTqOy6Ks7SpTUWI4+N/qWgU6jsuirO0qU1FiOPjf6loFOo7LoqztKlNRYjj43+paBTqOy6Ks7SpTUWI4+N/qWgU6jsuirO2FIp9qCS9iBR9fp7dC+gctARkLXNft7CDRsKtwLE31NmHQuxYMQLpgZn0kKYdOomoJUva9zfZFTE13jT6nnLgcsh2+y5jIRjwWf0TUE9dqzy4XEBlCOtn6o1t63Rq5lF72FTmKnS7H6Qjj8CpLrqGmOsH3EHKbQqoSafpj6aS49oHsxUytQpqex3OAUYdJm33L6kX0zWeSX+VprYFX8ky29gXaNPUnha3T1SVkYxaV7bRC1egSYWxawRraUefiTf8qU1FiOPjf6loFOo7LoqztKlNRYjj43+paBTqOy6Ks7SpTUWI4+N/qWgU6jsuirO0qU1FiOPjf6loFOo7LoqztKlNRYjj43+paBTqOy6Ks7SpTUWI4+N/qWgU6jsuirO0qU1FiOPjf6loFOo7LoqztKlNRYjj43+paBTqOy6Ks7SpTUWI4+N/qWgU6jsuirO0qU1FiOPjf6loFOo7LoqztKlNRYjj43+paBTqOy6Ks7SpTUWI4+N/qWgU6jsuirO0qU1FiOPjf6loFOo7Loqzt5Yst4NH9Hb5vz/oJg8SstQX8PHdxsuaSNT+q+TyicACumYGwjd1JjqbpJMeHaH1t2sN8Uls6SapsRWcpSGTXGkSGto4tgpCjT/sdqEKV69xZIWU0Eo7KbBZy9ByTBvnte6sGouoDDNQHFEtvB+RFmbKyEOHpNbpg+kYImXmnNVApPzOpF1R2jcjXeqEAoefLa/CnqeIEzZ4HRIINFm+aw7RjgpSaJ1NkTzqrXzOrklvrLhQB+hQDiX3G/eLBqKzmKlNRYjj43+paBTqOy6Ks7SpTUWI4+N/qWgU6jsuirO0qU1FiOPjf6loFOo7LoqztKlNRYjj43+paBTqOy6Ks7SpTUWI4+N/qWgU6jsuirO0qU1FiOPjf6loFOo7Loqztx5nFIxmOeTA/5e1Dlb+UMcIfW8/opxboHfeK1tjjmGUqU1FiOPjf6loFOo7LoqztkRS4uXuyOIldNljQLrctCV2lGkjsjTiHuvdTi2zS8lXrs8gK4kitFB9UXoyAeho37xq/ODoW/6veGyX1Auo2BjANLxozsmlv7Y+jXLBsKKEqU1FiOPjf6loFOo7LoqztzMjSXz+PGCujIvN29GceSJf4CmHPtx0TR10T1dxg6kc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X94Iue2RIttvWBZgy38DqjqFGJNmqgJtfiuXRVVG9+5/eTQ9enhZVsbcc9BRrj3AzBPvD0OB9lwkd0qArSY0lPL0jRFwdUoRMFLxqLaMIjn0OICXz3LwkMW9WdKt49Co6LdlvEN3wbv4yLH8Xa99EdifIUsUC6dQHfKqaxP0Ag9DbeyUmUa+Lo6bXREIF/PtWLF185QoSAOrsAYCjYjdkYEJaJfmYzyLhC+eXrOGCWFKlNRYjj43+paBTqOy6Ks7SpTUWI4+N/qWgU6jsuirO0qU1FiOPjf6loFOo7LoqztKlNRYjj43+paBTqOy6Ks7SpTUWI4+N/qWgU6jsuirO0qU1FiOPjf6loFOo7LoqztKlNRYjj43+paBTqOy6Ks7QgpfJ10MSeqa7DtnJqOxuMCeEM1I0HcZ/4ngAoRPwP1KByn2UYAZIcEk/CklkRJGdH/cepzXdMSda96fAxtpKEPfyhUgQUMOxWNDwTWcWU77udBPdlkpLm4uL9uo5tKdAML+0woJo5fWbwp/DWIq5ePfXhZQjAaPLxnbqDTJ4HrvEwKyRgL4M3X2jZ/kpWNPzTkP7bvwKgspA5zgMUDMhwqU1FiOPjf6loFOo7LoqztlAbPEN1rKqhYbP8NPf0UlipTUWI4+N/qWgU6jsuirO0qU1FiOPjf6loFOo7LoqztKlNRYjj43+paBTqOy6Ks7SpTUWI4+N/qWgU6jsuirO0qU1FiOPjf6loFOo7LoqztKlNRYjj43+paBTqOy6Ks7SpTUWI4+N/qWgU6jsuirO0qU1FiOPjf6loFOo7LoqztKlNRYjj43+paBTqOy6Ks7SpTUWI4+N/qWgU6jsuirO0qU1FiOPjf6loFOo7LoqztKlNRYjj43+paBTqOy6Ks7YltCIhh9TYW84Ju2r3YNtua/r+AikP0ktIzerU6zeYuw47Q8devVB0GFTbv+ZfI9vGuNw0ZFbN5"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endParaRPr lang="zh-CN" altLang="en-US"/>
        </a:p>
      </xdr:txBody>
    </xdr:sp>
    <xdr:clientData/>
  </xdr:twoCellAnchor>
  <xdr:twoCellAnchor>
    <xdr:from>
      <xdr:col>0</xdr:col>
      <xdr:colOff>0</xdr:colOff>
      <xdr:row>0</xdr:row>
      <xdr:rowOff>127000</xdr:rowOff>
    </xdr:from>
    <xdr:to>
      <xdr:col>0</xdr:col>
      <xdr:colOff>63500</xdr:colOff>
      <xdr:row>0</xdr:row>
      <xdr:rowOff>190500</xdr:rowOff>
    </xdr:to>
    <xdr:sp>
      <xdr:nvSpPr>
        <xdr:cNvPr id="39" name="KGD_KG_Seal_137" descr="DE1uoc8efDyQzBlatjZG1Or5vkTTyWOjKlNRYjj43+paBTqOy6Ks7eibZCKtvZBB7oK0PGYtYdEK/VhH+9iJkpHR2UUSFK4dLxBQ+wPThnrVPITB1cReoLTzpPxjZppi8YCjWFen4sy7yb98wjhdeI+XtRNDxsIn9G01wWN9JfYH5JWPsIqXmSpTUWI4+N/qWgU6jsuirO0qU1FiOPjf6loFOo7LoqztKlNRYjj43+paBTqOy6Ks7SpTUWI4+N/qWgU6jsuirO0qU1FiOPjf6loFOo7LoqztKlNRYjj43+paBTqOy6Ks7SpTUWI4+N/qWgU6jsuirO3UBzs2ahkOMm1HZOSIeSsIzgyg4N/e+pdNwfKAuPl2g2xvE/gEg0tuTCmK357L5EYo5tSPgL9eOQ0pjPzidxDvKlNRYjj43+paBTqOy6Ks7dqZlaziP1JXDkEKd+jN46m/uZx7/PWtA511efTZU0F74UDNFIkXQBOrg8W5h6htlSpTUWI4+N/qWgU6jsuirO0qU1FiOPjf6loFOo7LoqztGkvP5fHea8l3drCy/ZeONbItTfU/qr/sPr2fe9uOJTkqU1FiOPjf6loFOo7LoqztKlNRYjj43+paBTqOy6Ks7SpTUWI4+N/qWgU6jsuirO0qU1FiOPjf6loFOo7LoqztKlNRYjj43+paBTqOy6Ks7SpTUWI4+N/qWgU6jsuirO0qU1FiOPjf6loFOo7LoqztKlNRYjj43+paBTqOy6Ks7SpTUWI4+N/qWgU6jsuirO0qU1FiOPjf6loFOo7LoqztKlNRYjj43+paBTqOy6Ks7fSJakPY2Z7aKM8396a3wY/lU/0/eyZgj5kqQhNUAt8bVr8zLrmcOq43Q3BZGdJu34e6gwnj/jqcZT13s+fvTBsQkm/rtC93eN+yYghgWMdZFuFaVxMxmetecfbVjsUi8SpTUWI4+N/qWgU6jsuirO2QukJSSW8yXb++tHCTHgH++a1ZZMCmEYwBlKPCddVlRDlDw+T5TGKEdgBTb3gpvhMbLZSAaW4kisbP4p7EwLGgipC1Swj7QDrtDo0vlSERV7jSOZO3E2mi0WGL6r0/DD8qU1FiOPjf6loFOo7LoqztKlNRYjj43+paBTqOy6Ks7SpTUWI4+N/qWgU6jsuirO0qU1FiOPjf6loFOo7LoqztKlNRYjj43+paBTqOy6Ks7SpTUWI4+N/qWgU6jsuirO0qU1FiOPjf6loFOo7LoqztuMhpFXhMWzLgOiuVlWyRIMxMB+LdqyvTo6jZwbTUvOIyb4yxWKJAgTsRMZWdi1KiKlNRYjj43+paBTqOy6Ks7SpTUWI4+N/qWgU6jsuirO0xVVaYlkVfaockufOU1aAMtUG/FuAwv/QwrnFkV4QT3QBYmfkrobFOhEToq9y3XIcqU1FiOPjf6loFOo7LoqztKlNRYjj43+paBTqOy6Ks7Rl6++Cj7tdzAJGsyP5HTPtig0kL0B/sXnYaSWKg0SZ/KlNRYjj43+paBTqOy6Ks7SpTUWI4+N/qWgU6jsuirO0qU1FiOPjf6loFOo7LoqztKlNRYjj43+paBTqOy6Ks7SpTUWI4+N/qWgU6jsuirO0qU1FiOPjf6loFOo7LoqztKlNRYjj43+paBTqOy6Ks7SpTUWI4+N/qWgU6jsuirO0qU1FiOPjf6loFOo7LoqztKlNRYjj43+paBTqOy6Ks7SpTUWI4+N/qWgU6jsuirO2FMQCQsxy7qw1EgHN5GMxcpQj203zSxqoyNvOeARbu+/TqL77aeDJH4y250uEd+Ura+RJ6df6daTcLiL60pCTZ7Natc/Tjmhg/8+VrwIO5u+hYlH3AtYQMt6yRbnGPuRQqU1FiOPjf6loFOo7Loqztrzut4DgKuraF6FX5LN7gxFv+so+TuJS4mZLrkzHI1aUqU1FiOPjf6loFOo7LoqztNY7oEozlrEIkWdVFv05/xjKHNKK2zTcV/wI4QX8I/MMqU1FiOPjf6loFOo7LoqztKlNRYjj43+paBTqOy6Ks7SpTUWI4+N/qWgU6jsuirO0qU1FiOPjf6loFOo7LoqztKlNRYjj43+paBTqOy6Ks7SpTUWI4+N/qWgU6jsuirO0qU1FiOPjf6loFOo7LoqztKByn2UYAZIcEk/CklkRJGc7XfYsv7TTR9HmO7t8bU1jUf0ySbqtBNQDz7HZIOLb3KlNRYjj43+paBTqOy6Ks7T6BO+HnAyQfXEgAE55kAfMgntZHFYZwMOg8D8PHAGL5VgbhLdTAlg61ELKPjE16AvYBdqDOguGr0PmugiEBnsXhrXdXHONEG43W1S90DI1TKlNRYjj43+paBTqOy6Ks7SpTUWI4+N/qWgU6jsuirO2yjMEPZOx4ycRVM3fbUo86/ZiO03dDV/My4z9lAQWU2ypTUWI4+N/qWgU6jsuirO0qU1FiOPjf6loFOo7LoqztKlNRYjj43+paBTqOy6Ks7SpTUWI4+N/qWgU6jsuirO0qU1FiOPjf6loFOo7LoqztKlNRYjj43+paBTqOy6Ks7SpTUWI4+N/qWgU6jsuirO0qU1FiOPjf6loFOo7LoqztKlNRYjj43+paBTqOy6Ks7SpTUWI4+N/qWgU6jsuirO0qU1FiOPjf6loFOo7LoqztRoNtPBMyiyCcJU0PkkqAOxBNpRt8HkOGZxwXym1AGKRnSqBC2BWyFc/HT0JGoWypomX4ibsxtAQZg5dEtIXkVnKrIZ74EkqjTIOJgnTdgbY4arKirrnIXwDhNVmJ60gwKlNRYjj43+paBTqOy6Ks7fGqlikLSmeLI1hQXzsgXMP7cCsxDJGs59/RkARNji6expreYWoUXi4ALo7s8bS676S/7mxZ0BvnogUlTJtsVULo0HOBdxGqy7oTp7exRxuzKlNRYjj43+paBTqOy6Ks7SpTUWI4+N/qWgU6jsuirO0qU1FiOPjf6loFOo7LoqztKlNRYjj43+paBTqOy6Ks7SpTUWI4+N/qWgU6jsuirO0qU1FiOPjf6loFOo7LoqztKlNRYjj43+paBTqOy6Ks7ef1SLHO3SLCiFerwG+DBp8j0lQbb+7GMi1G"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endParaRPr lang="zh-CN" altLang="en-US"/>
        </a:p>
      </xdr:txBody>
    </xdr:sp>
    <xdr:clientData/>
  </xdr:twoCellAnchor>
  <xdr:twoCellAnchor>
    <xdr:from>
      <xdr:col>0</xdr:col>
      <xdr:colOff>0</xdr:colOff>
      <xdr:row>0</xdr:row>
      <xdr:rowOff>127000</xdr:rowOff>
    </xdr:from>
    <xdr:to>
      <xdr:col>0</xdr:col>
      <xdr:colOff>63500</xdr:colOff>
      <xdr:row>0</xdr:row>
      <xdr:rowOff>190500</xdr:rowOff>
    </xdr:to>
    <xdr:sp>
      <xdr:nvSpPr>
        <xdr:cNvPr id="40" name="KGD_KG_Seal_138" descr="6du8oorOPb4uamoSyxPM3oB7mjYrrB/bC2fYb803OSYzbuwavzxC0U0ub9YPoAwEQ7+o1al/fAyJM0R6CFd9yXiXuLWFui/6kehy7aeS9gT02xou8BTx3UOlog8g1XpptI4XQqE09Mb2HBR8WRe/7eMxE4vXmypTUWI4+N/qWgU6jsuirO2lrKIxgpAWyJN4L8NitVgkJ9uSKMFv3Sl+EdhM2DIEZjPMYenEXBgdUhLp4UbvHnKB7MVMrUKansdzgFGHSZt9KlNRYjj43+paBTqOy6Ks7SpTUWI4+N/qWgU6jsuirO0qU1FiOPjf6loFOo7LoqztKlNRYjj43+paBTqOy6Ks7SpTUWI4+N/qWgU6jsuirO0qU1FiOPjf6loFOo7LoqztKlNRYjj43+paBTqOy6Ks7SpTUWI4+N/qWgU6jsuirO1pwbrN+sy+PbsGFalK35z8v7hjO6fMmNYORcHQYKri90MipFR1bFKdsH7SPT87FzIqU1FiOPjf6loFOo7Loqztyp9twM2JCQWrFXDKQAcY7kpDPe0xMg9A6+MZCOps2jIFPgac2yxTVrKgy6WfgQC0pwzK662Ql/JVg0Rd8wFeTCpTUWI4+N/qWgU6jsuirO3y0DbZsePE22EcshGgj4wtoT1mDqhWO6QRVC1MPoCzI3vQuPZ63R9UU0eMyWKVrCa+rLb4mLyaQWP0ZfG5GhQNKlNRYjj43+paBTqOy6Ks7SpTUWI4+N/qWgU6jsuirO0qU1FiOPjf6loFOo7LoqztKlNRYjj43+paBTqOy6Ks7SpTUWI4+N/qWgU6jsuirO0qU1FiOPjf6loFOo7LoqztKlNRYjj43+paBTqOy6Ks7SpTUWI4+N/qWgU6jsuirO1HcMgg6ncJOz0aLp85d3vyqihBklLFbuNU/3VwW68O2SpTUWI4+N/qWgU6jsuirO3fBn2QHBp0Hj+sZ5zuo9snFuSpDnV0PqYwbOopYmnyeUJVXeDli8lVSmB46Z7BuBC8DgaxiValzcmwBNxM+p2MekxceGumZrzpJ3oqEef+LipTUWI4+N/qWgU6jsuirO0qU1FiOPjf6loFOo7LoqztShI02bJDhsKPGYkTbzRJe9MO8b0T8XJgb2tQ0L5fGXjBXxtBZWd8CAT3t/QSJDO42ICgAstKkQQGik9GtoERFCpTUWI4+N/qWgU6jsuirO0qU1FiOPjf6loFOo7LoqztKlNRYjj43+paBTqOy6Ks7SpTUWI4+N/qWgU6jsuirO0qU1FiOPjf6loFOo7LoqztKlNRYjj43+paBTqOy6Ks7SpTUWI4+N/qWgU6jsuirO0qU1FiOPjf6loFOo7Loqztcc5sNwOf5s5TkmAuHFZixBvdrLNRiXgANj81OLUJXO5q2axqq0q0GiqJKwTJIZEaDjvLtTzEVJK5BvxjYLGBNZCsG6+MNd9ic8DSpEuTVhKyWaaSvvYJYitdKLPA1PomXjTmMG2FqfNCxMyESlW++6ApAv0OVNvAZZVSkujbMZAqU1FiOPjf6loFOo7LoqztKlNRYjj43+paBTqOy6Ks7b1iz2YSlSiwcMAdcwzXVpSSGbNr7c/hNqMen5K8Syw4KlNRYjj43+paBTqOy6Ks7SpTUWI4+N/qWgU6jsuirO0qU1FiOPjf6loFOo7LoqztKlNRYjj43+paBTqOy6Ks7SpTUWI4+N/qWgU6jsuirO0qU1FiOPjf6loFOo7LoqztKlNRYjj43+paBTqOy6Ks7SpTUWI4+N/qWgU6jsuirO0qU1FiOPjf6loFOo7LoqztJ+OTRuxy8Ofh2TYe3Gb5E4HWHEAwglDDCJFiqjrL4ZzGKpNJWoZHY+9Vy2TdaP/MLYzLdUwCwxQvxq1cF18LiZ3N5yL9wAVyLSNuy0svHS8e7aAwKwrSMJQxCaZv4WRG7IwBbbj1GAg21XyH0HsiSK3jfN0ZB3eiZCPHFqaXJoC0YIisnIxgQvybnZVDh0a2/OdGyWQqFVp1ktJBILJHfKgbptcKM++WcozSAqYVIyRKIeWEfWL4wVYBbIbnw+izU3EdeJaSAmN/1KLOXaYwlD7arlz8R9dTctkKuFSX+I8qU1FiOPjf6loFOo7LoqztKlNRYjj43+paBTqOy6Ks7SpTUWI4+N/qWgU6jsuirO0qU1FiOPjf6loFOo7LoqztKlNRYjj43+paBTqOy6Ks7SpTUWI4+N/qWgU6jsuirO0qU1FiOPjf6loFOo7Loqzt2Flc6vxreEP5hHFiHNQa38YoDwuj1fyToUBhT/MJTbevlI4jeEv4IKu78A0nbE8DyC9hx0PvNcbdJjAnmjKx3/17hpWoTFdV1XBx7uW8XDhUNWhs4NM4EmS8e1WRspCt04Y0eowgCgquB9xskbEremrb9fNGkCdaRpCpLFzpfYdoZZx/k2TY4nElGT7Lesl2KlNRYjj43+paBTqOy6Ks7SpTUWI4+N/qWgU6jsuirO292GCeBfTMoVDgFvpYc76RM3sS6mAF6rT/8ulhdLvbdSpTUWI4+N/qWgU6jsuirO0qU1FiOPjf6loFOo7LoqztKlNRYjj43+paBTqOy6Ks7SpTUWI4+N/qWgU6jsuirO0qU1FiOPjf6loFOo7LoqztKlNRYjj43+paBTqOy6Ks7SpTUWI4+N/qWgU6jsuirO0qU1FiOPjf6loFOo7LoqztKlNRYjj43+paBTqOy6Ks7Rx/Ipt14sY+z9KEkloT8esTtLcFGDtmqJ9510xTPbXd1BuTuUmxS51hDrlNjTwuDjZeetdfJr3UqDNXcwT8XPIrpbGDq1ksTf6jE1OuNLxIkIjRbw9X+MiPmD3Bc4Q2J4BW42+U8Gvw+Bt0cM29xhHCEbr0kw/j4hVWS+X4BYhG6lFbCH6PGB4XCkWziQYc/jWwvy4Pn1u0T0NSFo/cb9CagrwJ7p10osnR6C6V9QywvczzBrUcY1ytxMxWbcd7KmSpYl68VQA83N933JqW2C+iHE7tWwnaoIZ4Sld4xwPFCmqgQjpzBwfRAAHllUjeNCpTUWI4+N/qWgU6jsuirO0qU1FiOPjf6loFOo7Loqzt7iIjgkcbRj8T+5qS"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endParaRPr lang="zh-CN" altLang="en-US"/>
        </a:p>
      </xdr:txBody>
    </xdr:sp>
    <xdr:clientData/>
  </xdr:twoCellAnchor>
  <xdr:twoCellAnchor>
    <xdr:from>
      <xdr:col>0</xdr:col>
      <xdr:colOff>0</xdr:colOff>
      <xdr:row>0</xdr:row>
      <xdr:rowOff>127000</xdr:rowOff>
    </xdr:from>
    <xdr:to>
      <xdr:col>0</xdr:col>
      <xdr:colOff>63500</xdr:colOff>
      <xdr:row>0</xdr:row>
      <xdr:rowOff>190500</xdr:rowOff>
    </xdr:to>
    <xdr:sp>
      <xdr:nvSpPr>
        <xdr:cNvPr id="41" name="KGD_KG_Seal_139" descr="qHnhSvCh/D2An1/Ja9pWhuWIyLf0QKpTjeMF4+hmmeUIz0lmKlNRYjj43+paBTqOy6Ks7dNXM3Wv2NFf94An77wATGXh2+DHXWDUgdU+acseXNS22jkEEZpxSXaWpzZfwc1Tfkq2KqgoN0QeeV30sfJOOMUX8O+ORPWed0ktEJMHKKG5MbcqioL7X4gyMqdejD0uggMnXei03njc+sxRGEqOkddbx09DhfqqBzcFrLl3yTvF2RdXSJaHb7ylTLIv8wPH4ipTUWI4+N/qWgU6jsuirO34XLbCecTUefWUEb7NSN0Bpq1rbKiFfdFSSWGMZFqSKEwGCUi2Gtuklacca7xoYssqU1FiOPjf6loFOo7LoqztKlNRYjj43+paBTqOy6Ks7SpTUWI4+N/qWgU6jsuirO0qU1FiOPjf6loFOo7LoqztKlNRYjj43+paBTqOy6Ks7SpTUWI4+N/qWgU6jsuirO0qU1FiOPjf6loFOo7LoqztKlNRYjj43+paBTqOy6Ks7ahVexiRA7AaIFNnQueBtgf1xKuiOTMjSRtF5W0hMACFQtvHfzqBk8VWaWek/9s/y+Rvt/tHfOBA84b7HyHr0Ro1esCQ3roqkBLsSCdAntqHcA7rNGWcUIeybzMXiWi5tgDD1rAMBts69vgAsyElUEj468nlmaVy933UF7QGSusCI3N9sDKJLgztfyIMGwnOKsmqOEWyoZoUBcTFm5jAVUUn3xY6+3Jhql2eeV7PSY7QkPESs3HfGY3duZw7n9JjOKKLIFBJS5S3MKdg4phPLn3/ZsAF8C91F2Lpx/56HjnevvSrPqionAPBk45PoFZKIzdxfjnPGhEc9xMqngmEWiUt4wJxeo4rI906Wty9HIrG5SI+ok+70s8IuXquXNy94Nl5mxg1vHN1pvSHSZVdVx3a/23BTSGpMYqKcCjIFsitKlNRYjj43+paBTqOy6Ks7Z2if6G7k51NZrDd6YjsirNqmn/XcNq2LENwNp9NYAGZD8xc8scTVVTf/yDSdw/75ZPwKgemkz9NGxggAgs/2lBE5pMVOzQAO5QjP6W6NN0WpT2D9sGbFeu9vk1gtMjNIgGnTU0437t1cuM9pML6Osyq+DRe7u10AhYGx69OUjV/qbXBQKEH11Y/CzCUmZGsNOKFcyEaK4bXSuJ6c9ZkPcsqU1FiOPjf6loFOo7LoqztsQn7aVqQ/8OFkK3YRiqt0m5oHTP/+SCxJZq+XqSnPXMqU1FiOPjf6loFOo7LoqztKlNRYjj43+paBTqOy6Ks7SpTUWI4+N/qWgU6jsuirO0qU1FiOPjf6loFOo7LoqztKlNRYjj43+paBTqOy6Ks7SpTUWI4+N/qWgU6jsuirO0qU1FiOPjf6loFOo7LoqztKlNRYjj43+paBTqOy6Ks7SpTUWI4+N/qWgU6jsuirO07bzsjkQQ4ErrovPWZ+yzqoyDg7PkzcGvaxbsxIKKGHsNp56upotUPr8kIwcOhsBQZbBy89ngUWeWgR4MRIY5INPgs68SsqtIeljv1/tsaKRvSgaMcGynbt8nUXDDIFHhFtJW+ZkkKSuxJvsLyI5guZba4R9+HYWqczspUmhY/5d1lHSrBon8FT3MZAHrkydxuNW3R+k6HJB94toRHSnlqym9u59y+33HF/L7ksc8rcl+QGKsOzefTPOEE/2b7Bxxic3mUZjXvDEn6OqRjY6j2tZaP4UdrcYFroC5pKlyzzx/R/QZw0e4C0PPe41WZuLkjyxNnbBn2KfQ/Y/OS7FL93BtQqCJm3fMrRnnmhcsT5OerH2SyWp6eBcJivcrZQZkHst9CDLsn59gDEa6N+/8hWQqKbn40UEbtZtTR2fDChaBW3kan94W/Xu9Rd36sGzF8/nLzsaboIY6OfoY139NnxiqTSVqGR2PvVctk3Wj/zPLJWjYP0Wv0Kd+I/dIoGfPz/Z78rR14NR9kW8AEhFSYSePDMO+PL7r5u/OxL9z8efZktGM2YjtjmulbayqPei9H5JvNl82ENM6zxsb14dvb3a9EobJ3n9ZLMilSr0VhQ8Lfm0UVGFll2alRKe5h5+Nd+ben3q6Q1BF3wN23SWGjdR6eCasE3XUCgsTo5Oju2nkT8tTivr24vhcx/Q572GG7xtCBMy+BkHz8qGPs3E6nKlNRYjj43+paBTqOy6Ks7SpTUWI4+N/qWgU6jsuirO0qU1FiOPjf6loFOo7LoqztKlNRYjj43+paBTqOy6Ks7SpTUWI4+N/qWgU6jsuirO0qU1FiOPjf6loFOo7LoqztKlNRYjj43+paBTqOy6Ks7SpTUWI4+N/qWgU6jsuirO0qU1FiOPjf6loFOo7LoqztOFOsuC8u5BQTOz9BXI+HQu8CpDR20918D10q32MPX0MqU1FiOPjf6loFOo7LoqztklWe450EwAgAvobbrdzy01y0Gnx1249I3LxQ6wolRlDN+HOTT1mTpEnwPGc54x+W+ZVCcbTpcxA7TF4EOWme5heg1A5vOh/urev01GZhotBPvCzh5QuhBR7rzNRmrSn6KlNRYjj43+paBTqOy6Ks7SHZ2q0JffPSpK3QHJSyoLxvW3icK72yZEsUy/oaU2U+qwjfvZ3z5s/B7lXX/1t72g4oJyb9WroUBaKy4Ldu3Lgc0r1tIgcaJSgGz95RYLtGQtewfTbssVmNjZsXlZW48HtgqjPR2YlmTMRXTetT/sZVs3txWcoISDFgbvsq18YZjWeDqKGL3QlU9a0kgCOAUGeAhU9dK+xgo2tYCyaB7SjHb/xBpGhqiPlyB9AuO7c3bQ/2s9SxdOh49xT4XuoBjbJGDct4maOzA0Et7X6cf5xiba+HMhZZ/B+NcYaeMqPmtVGmr5+WZ6+nA1I95V/onhZ/S2QAw38K975DcP2oxLpc0PzSaPlvcocf4bIL+zXHongZZMrmv8WyvafjCFjqpmXQXYguDs3wIpesbi9RVccUiRoU5P4oEBNb40k9mMOmHODc6IJTne4R84qjdJMLev+y0yMTc9m6+s6PqYHvdhsTT4bwg+JULJuJizJY/1SuKlNRYjj43+paBTqOy6Ks7SpTUWI4+N/qWgU6jsui"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endParaRPr lang="zh-CN" altLang="en-US"/>
        </a:p>
      </xdr:txBody>
    </xdr:sp>
    <xdr:clientData/>
  </xdr:twoCellAnchor>
  <xdr:twoCellAnchor>
    <xdr:from>
      <xdr:col>0</xdr:col>
      <xdr:colOff>0</xdr:colOff>
      <xdr:row>0</xdr:row>
      <xdr:rowOff>127000</xdr:rowOff>
    </xdr:from>
    <xdr:to>
      <xdr:col>0</xdr:col>
      <xdr:colOff>63500</xdr:colOff>
      <xdr:row>0</xdr:row>
      <xdr:rowOff>190500</xdr:rowOff>
    </xdr:to>
    <xdr:sp>
      <xdr:nvSpPr>
        <xdr:cNvPr id="42" name="KGD_KG_Seal_140" descr="rO0qU1FiOPjf6loFOo7LoqztKlNRYjj43+paBTqOy6Ks7SpTUWI4+N/qWgU6jsuirO0qU1FiOPjf6loFOo7LoqztKlNRYjj43+paBTqOy6Ks7SpTUWI4+N/qWgU6jsuirO0qU1FiOPjf6loFOo7LoqztKlNRYjj43+paBTqOy6Ks7Zu6hs8Rs/P7Wet8wh69cBHTmMpbZ7E1gO04iy6Zwg87KlNRYjj43+paBTqOy6Ks7dq4l2VWR38Vra0GfuT7ben1BbwB7p6ZKiiqiKbVJlNl2pbaEa0WbPL5Kw/l/6V/JdKOmtCpbDuDDMbIZ9tO7owo79z2MRwu87UyqeRu8gMOS/iNHmCrD5NPYshEwuFHw05/AOMX12QgSZxL+d0fvDYqU1FiOPjf6loFOo7Loqzt6yzPfTdrKscyTBNMtr62in+nYQEkrR22gicGEiT0AWDLb/aNlri5EtVBG+elvq3omW+9RBbskdZhuw0xjqRsJQ+7/4SehQYgck9qcyyLt9wYZ0iICnY9beFWl279bZRMXrz6rXQc4gnAxb4psVoQaiLzjYvccGHJtEQ7DVB4RhnMOKMaC9e3hbqkhxhCDhvIY6+ZSIeK9hEYVAOqhI+5/ypTUWI4+N/qWgU6jsuirO2sZKZBc9/gA0DuAlyTI5VbbeQ1St9osLuCdQ/PU4ndGE1Hzy9WmI66q1TqFBwrQBwqU1FiOPjf6loFOo7LoqztND5jYCPAt+ZynO/hlHsBvA1L+wQawffBP8j8q2CHYi2+PLUphYPV8ucvL866NAuVBamMK3wfzYXoYgUsx2/yfBLr22eAEEcpVgUQ+KkwPSZ8oJIdlgcrpEMzSoQI9aluLud5jvNw06L8b7QXvtBIjSpTUWI4+N/qWgU6jsuirO0qU1FiOPjf6loFOo7LoqztKlNRYjj43+paBTqOy6Ks7SpTUWI4+N/qWgU6jsuirO0qU1FiOPjf6loFOo7LoqztKlNRYjj43+paBTqOy6Ks7SpTUWI4+N/qWgU6jsuirO0qU1FiOPjf6loFOo7LoqztKlNRYjj43+paBTqOy6Ks7SpTUWI4+N/qWgU6jsuirO3fpVdtvVn8kJTNctQMrmKBz6Acc/3FFAYh09B2W1PFjKKKzGXQ/hjKPoz+M1g45MMM82jbeNaoQmHPtw5TwZB6rxQGL5G11ASWkQD8eCYbzVvr3rIl2A7FPny0Sdj34SVLRKIwc/fozdLiU1QfMEAH8/CQpsLKqkiq6NDpkFBU1evoTgbNa42Ol2CYGbj712Pgma1lRVyuQ50VdvlHYPxXAlFLElMOZf8ulpITYFSy+zjki1Olc7ERPp2o9WSzPGmECiGgb/xe4JR7g1j4xZDd5Phr0KDIRx6A4asncYSB3IrF6T34+ZlGi9CL65vRf8ai0jjN2uRhYDTXcjDZMYICwwh/55VwOj0D4AoIfzKogEE8hzpTAdNUiQLX78qC3H5JVdMU6K6b35ZhOfRN2Sdv5Fp83RGTkHBrwWtZJoafmPpQORSV0ifDPsAZOOGTCqYlZNvGKllcR8iZyL7KCQWQ/hWV19bWwBbjANnefuwOjs2/22oMN7Y8L5ouUhFeD+TgMIVOLhooVjNngxSYL9IDKlNRYjj43+paBTqOy6Ks7dbop1mk5IzItftli0G15L2RYq/L7cPf9v81p2Nqms9VNF6sZYgHrrSOjZad3Dwuaygcp9lGAGSHBJPwpJZESRl7taoZmDRxdB5Lpt1p6B/RwkeffzhiL5FV458hBeMmIipTUWI4+N/qWgU6jsuirO0qU1FiOPjf6loFOo7LoqztKlNRYjj43+paBTqOy6Ks7SpTUWI4+N/qWgU6jsuirO0qU1FiOPjf6loFOo7LoqztKlNRYjj43+paBTqOy6Ks7SpTUWI4+N/qWgU6jsuirO0qU1FiOPjf6loFOo7LoqztKlNRYjj43+paBTqOy6Ks7SpTUWI4+N/qWgU6jsuirO0qU1FiOPjf6loFOo7LoqztY4t1he11bXcx9wa52RA4vJAWnx6GVCzV8x02LpttPOkqU1FiOPjf6loFOo7LoqztwfC13XFbJNK9+ZyGM5JFDIlZhfpmddyRiNldraN3CgXSlKGDAVs8P9autaeNqz7Y/Ug5OszzN3gmhzJAa6E0qK7VSNTYUniO+RNv686Nv5WEfeI4QWfEFosh1QnzeO5GIdBOX7mR17Rp8jcB23Ic9ipTUWI4+N/qWgU6jsuirO3ws2Df0tLLGkfXgx14iIGtVl5IdJPbOduUq2+CXMWGrUh+dTyMgXDdv9JjLMXNpXAHV1eiInriAsDWraZq0tg47tJ9clCCmuzJ8myWA8sFt/gRac9VLQbDhsbCX97Mv4kMSEuVC8SVMsMPXD6+aXQ8FpNjCgp+WCKD0ihn4sqo0rL12UYF052uxtf7F1krGJj7Fb7nNh87wLChHsovDBXW2CQyTpd/71Ccy0uwUh4LfqyvWjLlfTGIxjhi1tonz6m+dsqypDe5AxrJXUBRkiKkWapmrDZnDVu3YDnnZnYsU3FwElrJ4preSMteWq0OZURYG+1Z5/u/y2y7AUsYzVAZ0zY2Fgm9q62CET6K/K9U/ypTUWI4+N/qWgU6jsuirO3kcTRNk+Au7KgQ+Xuk5kt1aN2DLcw+C+hTRmBvNFrX/CLgGlnvF4pSM8Fmovq3fB4qU1FiOPjf6loFOo7LoqztKlNRYjj43+paBTqOy6Ks7SpTUWI4+N/qWgU6jsuirO0qU1FiOPjf6loFOo7LoqztKlNRYjj43+paBTqOy6Ks7SpTUWI4+N/qWgU6jsuirO0qU1FiOPjf6loFOo7LoqztKlNRYjj43+paBTqOy6Ks7SpTUWI4+N/qWgU6jsuirO0qU1FiOPjf6loFOo7LoqztKlNRYjj43+paBTqOy6Ks7Y6R2erHUiSFkejHoZ8Gy/3BJ2HYYShAwPlfJM6CGrXWKlNRYjj43+paBTqOy6Ks7Sjv2f82Hp9vp2yRm156Vbf+7We79n37wU/LAEqp2mqqL/nik+TioheWArtWzIlQGWx4GGEHWF9b+9BLYNMpj+5RE2gUKxD3ya7Gq5D/+GK/"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endParaRPr lang="zh-CN" altLang="en-US"/>
        </a:p>
      </xdr:txBody>
    </xdr:sp>
    <xdr:clientData/>
  </xdr:twoCellAnchor>
  <xdr:twoCellAnchor>
    <xdr:from>
      <xdr:col>0</xdr:col>
      <xdr:colOff>0</xdr:colOff>
      <xdr:row>0</xdr:row>
      <xdr:rowOff>127000</xdr:rowOff>
    </xdr:from>
    <xdr:to>
      <xdr:col>0</xdr:col>
      <xdr:colOff>63500</xdr:colOff>
      <xdr:row>0</xdr:row>
      <xdr:rowOff>190500</xdr:rowOff>
    </xdr:to>
    <xdr:sp>
      <xdr:nvSpPr>
        <xdr:cNvPr id="43" name="KGD_KG_Seal_141" descr="wAD4u9qtmTmqy0yd9te3+bVjQk9p6wEwin9fDivOE+cqU1FiOPjf6loFOo7LoqztCUq3UmhxlClsmic/IBjkZaUbiVsI4q5VBlymZ+3sKSSvDfIERTVu7rn3jWVloekO5bq3tpBFF68Er/y5vB98/aubFfgM2Lfzz7yrNHDhRrxV2XhZRo5aeuwUeOZ6Uu3mcZtIaEKokwVYLr3VlezmaeXhmhitnTKAny98WV1ZYSUSsMAyzQesmyvmn9voE8rPKlNRYjj43+paBTqOy6Ks7XCfrTv5JIahyCKajswVTpfIlsnrnyLn1iUjhQscmuf+3BB+qpkqsS2PfgDIInXnIypTUWI4+N/qWgU6jsuirO30vIPjpJywnmIzu9OZl8qo0RS9HYQgnWyLsPPX9dph6OvaOJm6HbsXzZcmR3DSiwC1wKgA0f1QYZBqfavZqiQ6ilffpszCXe2xjz2pv9TR45rjzGfT14afpkJTfQi9BOMqU1FiOPjf6loFOo7LoqztKlNRYjj43+paBTqOy6Ks7SpTUWI4+N/qWgU6jsuirO0qU1FiOPjf6loFOo7LoqztKlNRYjj43+paBTqOy6Ks7SpTUWI4+N/qWgU6jsuirO0qU1FiOPjf6loFOo7LoqztKlNRYjj43+paBTqOy6Ks7SpTUWI4+N/qWgU6jsuirO0qU1FiOPjf6loFOo7LoqztKlNRYjj43+paBTqOy6Ks7cYqk0lahkdj71XLZN1o/8xLXz0LRqhdgPT3oDnEyT7CU27oJnPc8PIk4M1+8aWva7e9Jb9uze8Okx/ec0la/qgIBmeRky/1pJk8UwQ/7cnw/77dm16oPcJet1e0f9mNZypTUWI4+N/qWgU6jsuirO16YsDwKvGSelTEltKdsdgjmDdl0bvbZAMSbTJVTbRTDeK80c7fNguZPrmLNK+LTyZQptQ3A8yoyc8IO28xJIaj4ZgCUwpJr8MkC4VKg/jjtCpTUWI4+N/qWgU6jsuirO05WnB74WUJVcG08djZlaXAPcVLKMEYJyxRQ6wJ2/P0IypTUWI4+N/qWgU6jsuirO35Z5DgWkzteDknzUFJWQ8DNBANCXrwm8lpycTnYC2PWAPAJWEIdxp2EX7GlerN03OEdUco5V9N/rPnYt9MfbkXUGOigJgpwva1eTa3Z67FuCpTUWI4+N/qWgU6jsuirO1OH1oORLroR4WvkbMwvp9A+GqLch+NO08BIac7XwyWK0M7kIYBb3wZLMH8OpsOV/MqU1FiOPjf6loFOo7LoqztxiqTSVqGR2PvVctk3Wj/zHd4aCNhCKrhScoktPDqJkcqU1FiOPjf6loFOo7LoqztGlSo7D16ehb8bY+l8eEqlDsVb10+q3VMp3MEpXFGEm33Lnk4zxVDTPp+G37oNM4tKlNRYjj43+paBTqOy6Ks7SpTUWI4+N/qWgU6jsuirO0qU1FiOPjf6loFOo7LoqztKlNRYjj43+paBTqOy6Ks7SpTUWI4+N/qWgU6jsuirO0qU1FiOPjf6loFOo7LoqztKlNRYjj43+paBTqOy6Ks7SpTUWI4+N/qWgU6jsuirO0qU1FiOPjf6loFOo7LoqztKlNRYjj43+paBTqOy6Ks7SpTUWI4+N/qWgU6jsuirO28qZKj0F/9UeObWQ3OKPHi+PQpfz4JXsm8WO327+rMJBfFvFbhQ0Ctv/ZB9I3+unt2vFEry/HsR2zViEEF9lNhejml9RmfYy/s0ieRFVS0sqQ2Mu6NCT9XoGip+6bfwa4qU1FiOPjf6loFOo7LoqztS6SIcPhjO5d9HM+IU4gXLk8FZYWjOIJVmx7zLIRm6JvsXToCPVJBhvO4022PkN/Fzq+hoTnOKHzJuVxbeBM5aJitSjJqd4Y4rt6eyvfua4MqU1FiOPjf6loFOo7LoqztG85ZPZtMZ6Bm/mZuevb4CpsB8Ty6Z4DFqgmrwsEW+d8ga0IgTLwKqHNZ7h+I8iZB6OOBoFPFsqmwqNLVx9QeCYg14EtCaqHTcn9BnKDwd8e2KtWtTeuqsYshwJa3gyUFGjrhCooStiaiNQKGp908KKibrCreayZqjEkLQZq7teMqU1FiOPjf6loFOo7LoqztelpleKbyASHaSDD1Whm15gKsAFDv3fPmKdv54gPYTUMqvB9O9tuT94XG6nV0iCfDKlNRYjj43+paBTqOy6Ks7dpq0v9B69WkrCy3Ad/xkK4loXILp7G9oI06vH19ckcDLO5vA2cwS/QagWdqO1gfUqJGh+0W3y0aHUk/Iy26FW6TTyq2AoxSohI4iYu3UmiRKlNRYjj43+paBTqOy6Ks7SpTUWI4+N/qWgU6jsuirO0qU1FiOPjf6loFOo7LoqztKlNRYjj43+paBTqOy6Ks7SpTUWI4+N/qWgU6jsuirO0qU1FiOPjf6loFOo7LoqztKlNRYjj43+paBTqOy6Ks7SpTUWI4+N/qWgU6jsuirO0qU1FiOPjf6loFOo7LoqztKlNRYjj43+paBTqOy6Ks7SpTUWI4+N/qWgU6jsuirO0qU1FiOPjf6loFOo7LoqztC4T5If+gWsoNaU/kp3fG6nF4k0pGfP/kASDlbDOTKL5w5BKtRyaZ4hY9ogpARzZ3O0Lq6PllSCpeHU/DaKThG6UiPnRelScf8lMH7BP3umf0MSKuFo5cSGITALDSs4ORKlNRYjj43+paBTqOy6Ks7a3RVm0ayGoiXFBPBagx1NjSiFJfAAJ4xYN0aLHrOxllRpFrCcmyTHDXk17jBxWpxv+5Iv32VU9ejHqweF0SNoWkEs4G25GMtUenXtjwaPH9XM7zaGLV5RKkMVKRaIWsKipTUWI4+N/qWgU6jsuirO0qU1FiOPjf6loFOo7LoqzthQnMoarql2Zk5N5meRio38Do8meKPb6+qUfiR9VT96me0zX3VTyGNRGJnijrtvJEyTkf996igTUVFcqe8NqhU5V3CvWFefUZbQwb1FpNDV7N5ByAp+SraJg/RXq5+elQKlNRYjj43+paBTqOy6Ks7QugTbCq155YThuKR+xnCD4nwLmiyVV8w7ldZnJcBHesQHp9SshiZLWzBm1ZUgwvVSpT"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endParaRPr lang="zh-CN" altLang="en-US"/>
        </a:p>
      </xdr:txBody>
    </xdr:sp>
    <xdr:clientData/>
  </xdr:twoCellAnchor>
  <xdr:twoCellAnchor>
    <xdr:from>
      <xdr:col>0</xdr:col>
      <xdr:colOff>0</xdr:colOff>
      <xdr:row>0</xdr:row>
      <xdr:rowOff>127000</xdr:rowOff>
    </xdr:from>
    <xdr:to>
      <xdr:col>0</xdr:col>
      <xdr:colOff>63500</xdr:colOff>
      <xdr:row>0</xdr:row>
      <xdr:rowOff>190500</xdr:rowOff>
    </xdr:to>
    <xdr:sp>
      <xdr:nvSpPr>
        <xdr:cNvPr id="44" name="KGD_KG_Seal_142" descr="UWI4+N/qWgU6jsuirO278AZ6HNOj8XmDcBrMr8h6RVTMfflCTaGmQvbzgYZ899mnOzmh78Eh924slMd3pcsFasaC7K9/yKKLwqZ8tCFYKlNRYjj43+paBTqOy6Ks7SpTUWI4+N/qWgU6jsuirO0qU1FiOPjf6loFOo7LoqztKlNRYjj43+paBTqOy6Ks7SpTUWI4+N/qWgU6jsuirO0qU1FiOPjf6loFOo7LoqztKlNRYjj43+paBTqOy6Ks7SpTUWI4+N/qWgU6jsuirO0qU1FiOPjf6loFOo7LoqztKlNRYjj43+paBTqOy6Ks7SpTUWI4+N/qWgU6jsuirO0qU1FiOPjf6loFOo7LoqztKlNRYjj43+paBTqOy6Ks7fU1xIpl8vwBC63Yl6bvAliP/gqd/uzVvH2W932q2Y392OHMzlbg5uuRp9zkM03fnXYV9tgku1HZTt3ZffkH+8gxQYTDcukyK4umt3UzNcwAlFeS0Oe0j8GZY61kgHhh6CpTUWI4+N/qWgU6jsuirO2nyffTfJ5MELUBSoyrmDeqNgxaWUqHR/B1HJ7o5j1GuFpfAqlow/fMYgkbrmVKQGwjPF620p98w1YyHeV6IBkMNdY9dUTRQHRCnDNzVmSQoCWvZ5LEgD7B1XBJpAFXjVG2JMef2FcLdokjLhVW0HX7KByn2UYAZIcEk/CklkRJGRmtPEMt7KvlghXyikNrUvGAU5meBKFGtwAWwEqb3UE20tQ3Zba/ecSEWsJGaF08Pzt8gZleyaRH67CiH4muUEcwyc4WQBOreAY8dH2y1qKsKlNRYjj43+paBTqOy6Ks7SpTUWI4+N/qWgU6jsuirO2ED3LSivv+f+q5fTUt9e48r9tNSIIU9o/Cn8rRmbEkkPr5AbH3QZknTORBS8RHDIoqU1FiOPjf6loFOo7LoqztKlNRYjj43+paBTqOy6Ks7VlBJU45WLOAiIY5UosfZg0qB2xsAwfNNTk8tuh9lIQQcme2jyuNMb99bsmShGsDwipTUWI4+N/qWgU6jsuirO0qU1FiOPjf6loFOo7LoqztKlNRYjj43+paBTqOy6Ks7SpTUWI4+N/qWgU6jsuirO0qU1FiOPjf6loFOo7LoqztKlNRYjj43+paBTqOy6Ks7SpTUWI4+N/qWgU6jsuirO0qU1FiOPjf6loFOo7LoqztKlNRYjj43+paBTqOy6Ks7SpTUWI4+N/qWgU6jsuirO0qU1FiOPjf6loFOo7LoqztKlNRYjj43+paBTqOy6Ks7SpTUWI4+N/qWgU6jsuirO3scQBPJ8UQLgoze3cq7fCibRizrRAZOA+LfY7FCiKBAxRqcPjZcqsaRsDf3aW04jrfZ2MsCCi8mTSQbf9BZqCIPH6fdGHAcCKMcjYrDntOpJJLpeo8yCzPJNOKYlGy6nIqU1FiOPjf6loFOo7Loqztp0XCn5d/jPZg/GPNR3bSPsuwwKcE3BxxcXpzh+QUdyoKCuK5R9RQ1FxyFxsG3xA4femETLHpUYSFGK7ZfpymRXbj5mF7OFN32thClT1Gzv+SZ5qJG0npVYHrWJMzTMyg5dFs/pN7rUH0b808eelgM7EBz3znBwCx8f79tM5kHZtuGmv4fzEvasSLmNfe1fQ3aPHVNcrV7vFTDhwosXt6oc15OsnDcgBNRMUHS2b6V8Y3k95dIC/xpr0CSAtv2a7yB8JnngJ3/3fwO4+R+7KtbSpTUWI4+N/qWgU6jsuirO2O68LYclzAj6zUFr/8ETROQ+z821UCOoGWAif8svgZV5ABR1Lj72SUBBNJMPPiTbgqU1FiOPjf6loFOo7LoqztKlNRYjj43+paBTqOy6Ks7ZV0vb0rmadvl7R/xwNJMAX73kJIqP5CQjkx+R7aoGR63uSZ4SsdIkSa3KAwOD7VxC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BWvczpmYLU1s5Kac8Ej4zEwqP6AEzMjQFNUsYkWBfS7dQOJ64gfwMCOWWJqfc+nzyECi0dcnyiHQxFIZSQly20zshudPYMopuiqmnV8x/79urulhiBaGQ4ADEfkk/asjKlNRYjj43+paBTqOy6Ks7W8Z6NpeCanN7tcjgvY9v9m/hUJwkqkDRWdBsP66Mqj+HAbig0KUaDsanTC620B6pgzTZKx6HlR76qYBWckL5E6uMfQKOw4JRtugsfw+zyM21nhZgpOgBLWT/br4WkmQweg/aSJKTPpHW0d4R4Z8b1PAykDsH+iRptTVAnggc6TUVRrADTrk985mjBlZf++JK5RQAcUlJYPS4pIbjdg1SWLT6tPTRthVPFOc/0DJLkirs32S6swULe4RmfTlQPE9xOAMUYdLC8wKkt/IkLosNk0qU1FiOPjf6loFOo7LoqztVLspI/cZ0cnB00cO+/rOi9DaPLCEDObZPVzYCYppOAVOrLQXiCOWg3hKRnoKw0cdKlNRYjj43+paBTqOy6Ks7SpTUWI4+N/qWgU6jsuirO0l29Z0DOgrtyIqsYB7npWXS2pb89X6tG/qNKi08+z0jLDsn5nsHaKd01y4VDFSDk0qU1FiOPjf6loFOo7LoqztKlNRYjj43+paBTqOy6Ks7SpTUWI4+N/qWgU6jsuirO0qU1FiOPjf6loFOo7LoqztKlNRYjj43+paBTqOy6Ks7SpTUWI4+N/qWgU6jsuirO0qU1FiOPjf6loFOo7LoqztKlNRYjj43+paBTqOy6Ks7SpTUWI4+N/qWgU6jsuirO0qU1FiOPjf6loFOo7LoqztKlNRYjj43+paBTqOy6Ks7SpTUWI4+N/qWgU6jsuirO0qU1Fi"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endParaRPr lang="zh-CN" altLang="en-US"/>
        </a:p>
      </xdr:txBody>
    </xdr:sp>
    <xdr:clientData/>
  </xdr:twoCellAnchor>
  <xdr:twoCellAnchor>
    <xdr:from>
      <xdr:col>0</xdr:col>
      <xdr:colOff>0</xdr:colOff>
      <xdr:row>0</xdr:row>
      <xdr:rowOff>127000</xdr:rowOff>
    </xdr:from>
    <xdr:to>
      <xdr:col>0</xdr:col>
      <xdr:colOff>63500</xdr:colOff>
      <xdr:row>0</xdr:row>
      <xdr:rowOff>190500</xdr:rowOff>
    </xdr:to>
    <xdr:sp>
      <xdr:nvSpPr>
        <xdr:cNvPr id="45" name="KGD_KG_Seal_143" descr="OPjf6loFOo7LoqztKlNRYjj43+paBTqOy6Ks7SOGziceTgR3yydGfyjCcJd1HTi348hmkYALYKey6Crp341RQGBj+toWuj8jRvdI4g+vNhOaxB6mr+eAQatoI+H6+Dxv95Aexz/LIof+15inCP2T5cwpbtu6MPWIrfqS7CpTUWI4+N/qWgU6jsuirO0oHKfZRgBkhwST8KSWREkZFaDdmz/h3U4JSDThqCEu7+rCWhKUubeRaO/ecPSxnzyzV6EPUUpeSBVrzBBdkb4GR41o6GZjIY52t0124uXwCV2S0Ohqj4ojw+cr5k11R17R8cUgCfdKcpaWZey8InHrxLTCYsZ5BIPw5ybGEp2gynJU6qM5Mg2an73a8tCkJFWLVDwbO2BiNk/Viu+yx01FWS387InsPJaWUCHVcvIvb05Fa2a/yhWOs/0yq09ID2Cv1UiBh4gK5WJxtym8ta7kKlNRYjj43+paBTqOy6Ks7UeReJTVck+Vce6akLLj5AS9ZPStFrUNoBAFLGo8tF7PZb4nYzrmD2N7BEumnCUa1ipTUWI4+N/qWgU6jsuirO2EGaxJPz87Zdfu8vi+BGce/lhTPRUjxIrCIvdJPL8TMmscdzB7f7BhFpsVr8eIXuY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3Z5dd/UAnPAtJM/UDjQpvJ8JovsGuDSwNwwcvelJq5n8jq6kXlOjQCs7RtQk51UK5LNMvFS95sTF4J43ZvDEGAnjaBiLyC+wkQesCPvULwH8h2hP657xTydFzQTiH3kTPl18TUpgGe01ofLJrKFtc94mPlvvS68PGKHsSDbxeuwjkSYCeDpg2XwU2kAuN0QVp8Ui7w3COUk6XJCLahi2xDw/3tykz4XLu1tqMxHMYbrCrDyLkHVBvq9VqsbROX+IpxG7S8i8cFuLgO8o0U2dV1SUHt977SBJ97hRnEJgn/w3mTMvEadvQHR1QvmQ2+ZAzKls3UniPiRPaTWbsHnAFrClJsll7da/7EX17g4fRGsCeFC3fFd+aVSDZgr1RGcb8Y2Bel1w0Ya/Y+v+nw9X9S2JIbMmvQ5MA5+RS0507jNSpTUWI4+N/qWgU6jsuirO3FsPiHQnaJM2BQ7yeeYjlU6cnmz/aXQ1JNkcDwujpiwH3I9CBSCtjoGNZD9uDorzs3503fCOFnN22di1wiBZWhg5O8PSz0zcNTUYAluewO1jKP3F9HhZfrPk5vzX0KCuOjE2s2GXVly1EmH7Az+9Om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5GlAGNrto45SBFulUefbkHXCIydoUajHRbQufig39vgqU1FiOPjf6loFOo7Loqzt5BvsCg9B0DIIi+/sw9vET4bHTqS/6kYHIWnA4mnRPyHUSJFELgCmWy3edlYZTZxrnh4sDHccoTPeAHTjTaTCvBJ5eQKQHWDk8MKoIalh4GligRni6B4NTGerYmVGiWWPWneam16Xtksp5iNPp5vcMBA5DeipEdosoOTN8T5qTR7+lFYcaMk2QOcGNuhEtv5UV7mxWdts0SoZCIp+laDJTwDAimFHRb7ZLVqnEu9XacC1S7KIw0QPvEwe7lZAav/U2xEJLMyOPZdelsMg4IKwVxqLQKF43tkQcdnumq8kj4Geh3Ti5U5ur8nZY9rdeTAuE3q1fvVfQfALjE9VNTB4xSpTUWI4+N/qWgU6jsuirO0qU1FiOPjf6loFOo7LoqztTd8SgKXp7r/pwhLZq64QyAtllQNNm7EWw4uxiENhVisPFmQwJ80XqsZItFq3oCM9IqILCtwqexdPt3/c7vdKPzf+k0ImoBzDlOD0T2I9V0N94eXrkB9ZX2aKKgm9qFhF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UqZb4nmHqsStqr6phr9kz3PkNkDX8I2e3vmIIvQEVovKlNRYjj43+paBTqOy6Ks7fkjHsnsRkrQoJto72CYyRCh0JS7Ul9+kufZPmF6QSXGe6irf712RRKXOxWdmRMaFScJeO3Xcm3+PXg3oKCL1AdC+ZPtyzlFRLKHTB+pIh7cQIK+AAm2L5l1GdzKntBG2MVnt0G2waOvGvJ9Jb8mPA56tA8/lzV3jc9GxIC+LNTSxmQidKNqiwzf4Byz3hzQJ32zrZ2NzzUK9f7ZzSc7jJlasD8eYnLcXEInJEZPfM7LMRC104e1"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endParaRPr lang="zh-CN" altLang="en-US"/>
        </a:p>
      </xdr:txBody>
    </xdr:sp>
    <xdr:clientData/>
  </xdr:twoCellAnchor>
  <xdr:twoCellAnchor>
    <xdr:from>
      <xdr:col>0</xdr:col>
      <xdr:colOff>0</xdr:colOff>
      <xdr:row>0</xdr:row>
      <xdr:rowOff>127000</xdr:rowOff>
    </xdr:from>
    <xdr:to>
      <xdr:col>0</xdr:col>
      <xdr:colOff>63500</xdr:colOff>
      <xdr:row>0</xdr:row>
      <xdr:rowOff>190500</xdr:rowOff>
    </xdr:to>
    <xdr:sp>
      <xdr:nvSpPr>
        <xdr:cNvPr id="46" name="KGD_KG_Seal_144" descr="UahNo7eCDA3YOTFZ7XExn1K0AntAgWngmeQoddWpENB3M1nQ7zHSDM5NnVX2EwJw3yClZfcJnoiHq2QwD6rl5ZZM3vE9sQkx9swqU1FiOPjf6loFOo7LoqztKlNRYjj43+paBTqOy6Ks7cog87mTmkgNNuqU+xwtClvwunRSoS88JJjBH7MWP3bml9NNYC1uYVnCXEiA4e0bM/5YUz0VI8SKwiL3STy/EzJ7k3GQayc7MJfLMkYqXj6h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2zJb+qJNtgBwWR3sMH7TZ6Lv1qvx6ij8cdXbkd8TdaiypTUWI4+N/qWgU6jsuirO0Olv7a35mJr2tBDxovYy+KmaIN/UE1ksa9Tb+IDmGmUPN+pJIZkNLdZS5SR1rSEdrc02O1+vCXFFX5lFvNqubL/PWlsUB+UqZcrdongeZVaipTUWI4+N/qWgU6jsuirO0qU1FiOPjf6loFOo7LoqzthRjo81vQPaVe82N8p/vTLBLaUvhWEjQJ1VX9efn4CgoQTaUbfB5DhmccF8ptQBik1r20aaICO6pN+tY7Obbr0G3njfzkO+B50HKdhVYVmozbCot0jE5AW/xV0fYz7SAiuxqorvmBtDlLX3YJ/XSmJrtXAvI2lM790qXZIv04iDPYkhsya9DkwDn5FLTnTuM1KlNRYjj43+paBTqOy6Ks7YubzObOGGY5WHCZSruX/xGsMJ9ubRdWxL/axAQ68SuVdRZn/EZbHvPvDQfV7v5tpBI0YSzU3T2XgXHf2NA4rl6Z667N3vLUWzK8y3beoVNe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h8FNv16UQLyChc4QpdZvQubW0s1uQcNMbBQ7G/OZX04qU1FiOPjf6loFOo7LoqztPNtR3FYGjpeBvO/s1VQB+DdCtpdzPaSW5hiXP18DOtHl2RyTibyRibnOACoJKnKoYzY2+iyYCIh1HAu+z2QI+CpTUWI4+N/qWgU6jsuirO0qU1FiOPjf6loFOo7LoqztKlNRYjj43+paBTqOy6Ks7au99zypwSXmtTPinB/W4Ux4jETmlCkoQdE7cnxQS6DIKlNRYjj43+paBTqOy6Ks7TYjlcpEinoxlQLtNwtWXji/uPUWEwFXkHS9+mUOiwq/KlNRYjj43+paBTqOy6Ks7TvuPh8d1IoI2K4eQECWFHn3TDjA2Ljyj3wkCLFFoiHY1lQK++3EIoyk97a88pCzmipTUWI4+N/qWgU6jsuirO21yrMRQRSEXah9AR2d/jH6JUTM/IYuCi+6kle6Q6quCuBLQKdxxiM5R1ItqJtq9y1iFmtZzBQ4sqFZqAtPWJY64a/Z0v60SlafPmf8hIiflC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WfXVhMdJJZoE7O0r5TCfC3ODfaq8L5L2dCaEdU89hFhYn+Xr2MqaSx9e7E6EwIpTSpTUWI4+N/qWgU6jsuirO3KRWVUYfE2rZzv3twC+uMJYhyzgxfVEXYiXFe0/B2N9/6o7tQvCm42DvtFeOnSg5AqU1FiOPjf6loFOo7LoqztKlNRYjj43+paBTqOy6Ks7SpTUWI4+N/qWgU6jsuirO0qU1FiOPjf6loFOo7LoqztKlNRYjj43+paBTqOy6Ks7bDUvRG5BlmOplPB++DKt9OTgzW0MCk8o6GcV9yeuR2tyOTIy1YJz2LN/9TIFFOXb+nThXotNM5gc8vyo5drd9WGU8G5+zSQzZpFZNR8j338FTwRe1ZP0I3hkKt42gb25wGvvCjERPz2GvlF2PH4IogqU1FiOPjf6loFOo7LoqztKlNRYjj43+paBTqOy6Ks7bJVjWxibc5VGvoKxCnypJ0qB2xsAwfNNTk8tuh9lIQQ4vr6082Ew/5TrAorO+db5CpTUWI4+N/qWgU6jsuirO0qU1FiOPjf6loFOo7LoqztKlNRYjj43+paBTqOy6Ks7SpTUWI4+N/qWgU6jsuirO0qU1FiOPjf6loFOo7LoqztKlNRYjj43+paBTqOy6Ks7SpTUWI4+N/q"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endParaRPr lang="zh-CN" altLang="en-US"/>
        </a:p>
      </xdr:txBody>
    </xdr:sp>
    <xdr:clientData/>
  </xdr:twoCellAnchor>
  <xdr:twoCellAnchor>
    <xdr:from>
      <xdr:col>0</xdr:col>
      <xdr:colOff>0</xdr:colOff>
      <xdr:row>0</xdr:row>
      <xdr:rowOff>127000</xdr:rowOff>
    </xdr:from>
    <xdr:to>
      <xdr:col>0</xdr:col>
      <xdr:colOff>63500</xdr:colOff>
      <xdr:row>0</xdr:row>
      <xdr:rowOff>190500</xdr:rowOff>
    </xdr:to>
    <xdr:sp>
      <xdr:nvSpPr>
        <xdr:cNvPr id="47" name="KGD_KG_Seal_145" descr="WgU6jsuirO0qU1FiOPjf6loFOo7LoqztKlNRYjj43+paBTqOy6Ks7SpTUWI4+N/qWgU6jsuirO0qU1FiOPjf6loFOo7LoqztKlNRYjj43+paBTqOy6Ks7SpTUWI4+N/qWgU6jsuirO0qU1FiOPjf6loFOo7LoqztKlNRYjj43+paBTqOy6Ks7SpTUWI4+N/qWgU6jsuirO0qU1FiOPjf6loFOo7LoqztKlNRYjj43+paBTqOy6Ks7SpTUWI4+N/qWgU6jsuirO1QYijPwowT1DnQmWZV8HpOuec2Hvdj6BKnkcigYzOWIKNvHgU6mOm+YQ68jAKg56obzlk9m0xnoGb+Zm569vgKcmQv6u5qiDhEU4BtTjcuEmIvXt+jeheVIpbV3SX11n5dBbNRvsNqZtKhRz8Wj0WJOZJtjvIkFVwvGUKvNVPm8PFkyfH0HKW1/uoOIjdXu+7VSHNK9OhMtu8VvV4dK/AEKlNRYjj43+paBTqOy6Ks7SpTUWI4+N/qWgU6jsuirO1YbtXfZiqzdaH40UTkVeYgmzBFaGsTxL0m3QnDuJR4oTifhFjvGWNDYQDCyc3vHnBKt+bDI6paYyQp3LRuM4RwMJ9GGW9Ht5ble/HovAlGXzDrvFu5TmOXwLdCa1/P2VzIEQU4SipImx7ThDGIBBdwKlNRYjj43+paBTqOy6Ks7aAQ1xX/Cd+CaaevODKcAQ5PJ3qPUHBk6ZDqErB/h+E7qeWX960b4g6djl2kxj5Pti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o1FSt6Cs5VQvY9IFl6930sHfPZYLeEydBp7f6EbJOTYUSQbOMIsg3uR6Zp3nlajRhGshfQ0uNVIrCUuyLcIQdPbU139NvWTAGtcLismZxPSkkXYEIwgMPppUU7v4oxpba2BoOsNfkIKqvl2+aLLHISpTUWI4+N/qWgU6jsuirO1FAUbm/MYifG3MH94SIDnmCU4Rpi63qfV6z2ymUAYsCipTUWI4+N/qWgU6jsuirO0qU1FiOPjf6loFOo7LoqztjZ+nu2Mnva+3+wAVMGFYTDSWTokx/1fPLk8z1VvD3XAqU1FiOPjf6loFOo7LoqztV6FUYTZSdos+aIabov5JNcnxQSBvFCtqEUeRX1J4kuMGq2DMWMlkyTW5ST6pavfnKlNRYjj43+paBTqOy6Ks7TKz7fD4+KjOBqzG+i1Pwz05JA3cxOvI2iZipqriaBXyihekV7OmI+LTdAsEf8mMnCpTUWI4+N/qWgU6jsuirO0qU1FiOPjf6loFOo7LoqztKlNRYjj43+paBTqOy6Ks7SpTUWI4+N/qWgU6jsuirO0qU1FiOPjf6loFOo7LoqztKlNRYjj43+paBTqOy6Ks7SpTUWI4+N/qWgU6jsuirO0qU1FiOPjf6loFOo7LoqztKlNRYjj43+paBTqOy6Ks7SpTUWI4+N/qWgU6jsuirO0CRTf96GqZ1JwB9V5lmKMdKlNRYjj43+paBTqOy6Ks7SpTUWI4+N/qWgU6jsuirO0qU1FiOPjf6loFOo7LoqztKlNRYjj43+paBTqOy6Ks7SpTUWI4+N/qWgU6jsuirO0qU1FiOPjf6loFOo7LoqztKlNRYjj43+paBTqOy6Ks7SpTUWI4+N/qWgU6jsuirO0qU1FiOPjf6loFOo7LoqztKlNRYjj43+paBTqOy6Ks7eCbPDpSSw8JNPDfIDeQRkR0FUADzHW0l/78sZHoAQNoYciEApJO13NQTZrhD5OR+JwYwa2u5dctFLApDHGfjwd2WVdQfsMaBx997hTMtFRP+YiGwgewutAEYBAeT40bm6kNB9Z7nKV6ZoyQzDyHHH87epeHpeV3GDdazJYWCw1fWUYhSqFN8+PKGTICvUlmeKBLbUqCCTQrdSVm2gdilRpMfeCgpw4ke/oYGKk8kQxeHgL7tbotbr/v0NYVxsKZZiXl0K4sPZvPfDmW6XkIPNQpLFXig125SojFCqLIQ87vKlNRYjj43+paBTqOy6Ks7SoA2M42hM/kzSNliiXrkbQqU1FiOPjf6loFOo7LoqztKlNRYjj43+paBTqOy6Ks7SpTUWI4+N/qWgU6jsuirO3iQSi6rYSNafUM4oBF0bAp3dP20rEVUkvmSIOBtKOqPlHcj5DEumidFEAtkAfkWNEqU1FiOPjf6loFOo7LoqztKlNRYjj43+paBTqOy6Ks7SpTUWI4+N/qWgU6jsuirO0qU1FiOPjf6loFOo7LoqztKlNRYjj43+paBTqOy6Ks7SpTUWI4+N/qWgU6jsuirO0qU1FiOPjf6loFOo7LoqztKlNRYjj43+paBTqOy6Ks7SpTUWI4+N/qWgU6jsuirO0qU1FiOPjf6loFOo7LoqztojiN8ToGIk/0e65ld6FJUSpTUWI4+N/qWgU6jsuirO0qU1FiOPjf6loFOo7LoqztKlNRYjj43+paBTqOy6Ks7SpTUWI4+N/qWgU6jsuirO0qU1FiOPjf6loFOo7LoqztKlNRYjj43+paBTqOy6Ks7SpTUWI4+N/qWgU6jsuirO0qU1FiOPjf6loFOo7LoqztKlNRYjj43+paBTqOy6Ks7SpTUWI4+N/qWgU6jsuirO2IYkzotCbd8iwgWcHtqqw/bWlo/wjJlZzt/O9RrAJhIzDVHqZjrQqrtRVUcgEPy+OpS/I+BnyTmeWo"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endParaRPr lang="zh-CN" altLang="en-US"/>
        </a:p>
      </xdr:txBody>
    </xdr:sp>
    <xdr:clientData/>
  </xdr:twoCellAnchor>
  <xdr:twoCellAnchor>
    <xdr:from>
      <xdr:col>0</xdr:col>
      <xdr:colOff>0</xdr:colOff>
      <xdr:row>0</xdr:row>
      <xdr:rowOff>127000</xdr:rowOff>
    </xdr:from>
    <xdr:to>
      <xdr:col>0</xdr:col>
      <xdr:colOff>63500</xdr:colOff>
      <xdr:row>0</xdr:row>
      <xdr:rowOff>190500</xdr:rowOff>
    </xdr:to>
    <xdr:sp>
      <xdr:nvSpPr>
        <xdr:cNvPr id="48" name="KGD_KG_Seal_146" descr="AznCsJMquO9MydAbvT3mwr9aJ7NmQOo0rTRyIN7jbp0wpRxgxk++Nv57gV/o8vyTgXkSrjXH0yd0KQMB4n4wTJ35yonFcIYkE0OcRsYIsmNAgHCWsmhD8nsMmZXtVcq2VtHYB8T+KlNRYjj43+paBTqOy6Ks7cNLUURPgFSOLLQBX4cfZ+NZAx96+J0sVsThx9jlDIixC8p+UqYQ0Mz4jHFM/IjJi3WLix1wmYuf76g6IHxNG6HnZuiH2RXF/a4b6eS18PpdKlNRYjj43+paBTqOy6Ks7SpTUWI4+N/qWgU6jsuirO3hexv6IPpwdYTbL+QjIi/WNI/soy+dWBW3Jr65k07whjTa+q48MGyqa222rAwOB4EqU1FiOPjf6loFOo7LoqztKlNRYjj43+paBTqOy6Ks7SpTUWI4+N/qWgU6jsuirO0qU1FiOPjf6loFOo7LoqztKlNRYjj43+paBTqOy6Ks7SpTUWI4+N/qWgU6jsuirO0qU1FiOPjf6loFOo7LoqztKlNRYjj43+paBTqOy6Ks7SpTUWI4+N/qWgU6jsuirO0qU1FiOPjf6loFOo7LoqztAiO23NYz6Ac4e9PYtq37rXX/iGrn8rVtWpkUgPUpS6EqU1FiOPjf6loFOo7LoqztKlNRYjj43+paBTqOy6Ks7SpTUWI4+N/qWgU6jsuirO0qU1FiOPjf6loFOo7LoqztKlNRYjj43+paBTqOy6Ks7SpTUWI4+N/qWgU6jsuirO0qU1FiOPjf6loFOo7LoqztKlNRYjj43+paBTqOy6Ks7SpTUWI4+N/qWgU6jsuirO0qU1FiOPjf6loFOo7LoqzteB02+vyx9fewjIWQWxL/tpQP5wIRwUy+t+Q7pwCrKJwcpgg1Id/0NXTgfGo0yvvJKlNRYjj43+paBTqOy6Ks7SpTUWI4+N/qWgU6jsuirO2IGlBPdvAhtmcAKoFlhUJEY/1IHjqWXkRizL4P99MtkWVL0JDhh266JHf3cfnYrRWnMEzR5EAjua282h5aEAmGNJXuBRHMqd/ftf+SoNjgeg6IuZ/RkmXlD5g0sx6bax14ITIBFLjw6qVhE1tBHg8SK4yE0VpNOjha3wApWyhdCipTUWI4+N/qWgU6jsuirO34omvkve9ClShvWBbh6D8Ga7v/ITWy01xFY0a5C7gRpipTUWI4+N/qWgU6jsuirO0l/Uf68uG4YU/lnSaoFgBJilffpszCXe2xjz2pv9TR44qhlDCFvu7hz8MUSxAuV6gqU1FiOPjf6loFOo7LoqztKlNRYjj43+paBTqOy6Ks7SpTUWI4+N/qWgU6jsuirO0qU1FiOPjf6loFOo7LoqztKlNRYjj43+paBTqOy6Ks7SpTUWI4+N/qWgU6jsuirO0qU1FiOPjf6loFOo7LoqztKlNRYjj43+paBTqOy6Ks7SpTUWI4+N/qWgU6jsuirO0qU1FiOPjf6loFOo7LoqztKlNRYjj43+paBTqOy6Ks7ah00KJuEkbdjkSzKBTBcG4qU1FiOPjf6loFOo7LoqztKlNRYjj43+paBTqOy6Ks7SpTUWI4+N/qWgU6jsuirO0qU1FiOPjf6loFOo7LoqztKlNRYjj43+paBTqOy6Ks7SpTUWI4+N/qWgU6jsuirO0qU1FiOPjf6loFOo7LoqztKlNRYjj43+paBTqOy6Ks7SpTUWI4+N/qWgU6jsuirO0qU1FiOPjf6loFOo7LoqztKlNRYjj43+paBTqOy6Ks7aet9wSBiQG0FCuIAtIMwV3kgXjeG4TjytH0sGtXRp69LLGkXeO2NG7Ged2927s0u1IzrmEbZ2tu5P1HilDVXroqU1FiOPjf6loFOo7LoqztKlNRYjj43+paBTqOy6Ks7cmIJDRskmupE9536tMfsf2+4sV+COomVlUEbdRrATdFnr7rcjDwYHvI7pRQ0tgX7hl2Z+gQA9/fmZxfI2PPgoUE479Hzmkp4n1bqN4Oktcr3AgKD2FXrVaELN+Ml8AirDv+9dWuQnzaf2kGsyEwEfQqU1FiOPjf6loFOo7LoqztXScyaSC0gojaVLMubKA5hypTUWI4+N/qWgU6jsuirO1WzdyXcv8QyPk2oxdG+3cnlte+L62XvKboTDYZ0L1QpreQ4fTh0H/cfyLVgUyNYVN03uFYWFJWJ5NOwxnKWmkrKlNRYjj43+paBTqOy6Ks7SpTUWI4+N/qWgU6jsuirO0qU1FiOPjf6loFOo7LoqztKlNRYjj43+paBTqOy6Ks7SpTUWI4+N/qWgU6jsuirO0qU1FiOPjf6loFOo7LoqztKlNRYjj43+paBTqOy6Ks7SpTUWI4+N/qWgU6jsuirO0qU1FiOPjf6loFOo7LoqztKlNRYjj43+paBTqOy6Ks7SpTUWI4+N/qWgU6jsuirO0+5Ptz4z9dPR4SyEG42bxSKlNRYjj43+paBTqOy6Ks7SpTUWI4+N/qWgU6jsuirO0qU1FiOPjf6loFOo7LoqztKlNRYjj43+paBTqOy6Ks7SpTUWI4+N/qWgU6jsuirO0qU1FiOPjf6loFOo7LoqztKlNRYjj43+paBTqOy6Ks7SpTUWI4+N/qWgU6jsuirO0qU1FiOPjf6loFOo7LoqztKlNRYjj43+paBTqOy6Ks7SpTUWI4+N/qWgU6jsuirO2IshFXmZ5bS5BdK0h4UJZ7ZmXUHBN/4Ea2CW0S8b38AE98NcjBucXImYK4c9Gee2bWF/EPLoVHmITu4U0VV5caKlNRYjj43+paBTqOy6Ks7SpTUWI4+N/qWgU6jsuirO0TWH49wkEDeeQM6fTUZTO3EZs4p4zdce5zvpyhgKJ0s+BWP1PzHoPNSOYjkSEWINYqU1FiOPjf6loFOo7Loqzt4YMmFWYJHol5R2k/XYR3GipTUWI4+N/qWgU6jsuirO0qU1FiOPjf6loFOo7LoqztKlNRYjj43+paBTqOy6Ks7SpTUWI4+N/qWgU6jsuirO3memr3HzyOn0ND/2S5KElrrlgiMVOhwgwaXbCaX5FA4GgrQvxENpXConlxCvLBidzJmm0yRLLpcaz82fKEOqnEKlNRYjj43+paBTqO"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endParaRPr lang="zh-CN" altLang="en-US"/>
        </a:p>
      </xdr:txBody>
    </xdr:sp>
    <xdr:clientData/>
  </xdr:twoCellAnchor>
  <xdr:twoCellAnchor>
    <xdr:from>
      <xdr:col>0</xdr:col>
      <xdr:colOff>0</xdr:colOff>
      <xdr:row>0</xdr:row>
      <xdr:rowOff>127000</xdr:rowOff>
    </xdr:from>
    <xdr:to>
      <xdr:col>0</xdr:col>
      <xdr:colOff>63500</xdr:colOff>
      <xdr:row>0</xdr:row>
      <xdr:rowOff>190500</xdr:rowOff>
    </xdr:to>
    <xdr:sp>
      <xdr:nvSpPr>
        <xdr:cNvPr id="49" name="KGD_KG_Seal_147" descr="y6Ks7SpTUWI4+N/qWgU6jsuirO0qU1FiOPjf6loFOo7LoqztKlNRYjj43+paBTqOy6Ks7SpTUWI4+N/qWgU6jsuirO0qU1FiOPjf6loFOo7LoqztKlNRYjj43+paBTqOy6Ks7SpTUWI4+N/qWgU6jsuirO0qU1FiOPjf6loFOo7LoqztKlNRYjj43+paBTqOy6Ks7SpTUWI4+N/qWgU6jsuirO3wLg9gQDqPQKJ2d2vzTLGYWapmrDZnDVu3YDnnZnYsUypTUWI4+N/qWgU6jsuirO0qU1FiOPjf6loFOo7LoqztKlNRYjj43+paBTqOy6Ks7SpTUWI4+N/qWgU6jsuirO0qU1FiOPjf6loFOo7LoqztKlNRYjj43+paBTqOy6Ks7SpTUWI4+N/qWgU6jsuirO0qU1FiOPjf6loFOo7LoqztKlNRYjj43+paBTqOy6Ks7SpTUWI4+N/qWgU6jsuirO0qU1FiOPjf6loFOo7LoqztuFE6yRu5XN05GnCf5liL3PRf/vne0QOxolNr+8MX3xYQ/1FhD0/M+8Xqr6ROiiuGY50QlCvN2Df9+3hoJYH9tCpTUWI4+N/qWgU6jsuirO0qU1FiOPjf6loFOo7LoqztaFIoYv6nQF2sq4Z1JK9dN6ooAjEwZV9nNsm55oG4tUUqU1FiOPjf6loFOo7LoqztKlNRYjj43+paBTqOy6Ks7SpTUWI4+N/qWgU6jsuirO0qU1FiOPjf6loFOo7LoqztKlNRYjj43+paBTqOy6Ks7SpTUWI4+N/qWgU6jsuirO2Hh+OgDFY7/ReBTqdH07u82xVWiMlKiNC5D2OTdtyhLpEpdFAN4mgB+KHI5REFhnIrGdkRe0Yf85t2dqpTM2euKlNRYjj43+paBTqOy6Ks7SpTUWI4+N/qWgU6jsuirO0qU1FiOPjf6loFOo7LoqztKlNRYjj43+paBTqOy6Ks7SpTUWI4+N/qWgU6jsuirO0qU1FiOPjf6loFOo7LoqztKlNRYjj43+paBTqOy6Ks7SpTUWI4+N/qWgU6jsuirO0qU1FiOPjf6loFOo7LoqztKlNRYjj43+paBTqOy6Ks7SpTUWI4+N/qWgU6jsuirO0qU1FiOPjf6loFOo7LoqzteVqg5nCN1dI9vgqf6yfZ4CpTUWI4+N/qWgU6jsuirO0qU1FiOPjf6loFOo7LoqztKlNRYjj43+paBTqOy6Ks7SpTUWI4+N/qWgU6jsuirO0qU1FiOPjf6loFOo7LoqztKlNRYjj43+paBTqOy6Ks7SpTUWI4+N/qWgU6jsuirO0qU1FiOPjf6loFOo7LoqztKlNRYjj43+paBTqOy6Ks7SpTUWI4+N/qWgU6jsuirO0qU1FiOPjf6loFOo7LoqztKlNRYjj43+paBTqOy6Ks7SpTUWI4+N/qWgU6jsuirO074a0Ff+Rmw3yBIZ0s11D8Hpcf1HKoZtKBdeK44wUFHZhIT4rbWL725O72v7Yf76b64C72Zz4pJC4SrWc2sDooKlNRYjj43+paBTqOy6Ks7SpTUWI4+N/qWgU6jsuirO0qU1FiOPjf6loFOo7LoqztKlNRYjj43+paBTqOy6Ks7SpTUWI4+N/qWgU6jsuirO0qU1FiOPjf6loFOo7LoqztKlNRYjj43+paBTqOy6Ks7Uac6BXDQ+WKtkd8bP6m1Gtc/zhoRK6ivJVWBgJLIl8u2HTKkp5gTjtleXeQaHyv6P5YUz0VI8SKwiL3STy/EzLuLmSAY9C/6Ek566wIYeKvKlNRYjj43+paBTqOy6Ks7SpTUWI4+N/qWgU6jsuirO0qU1FiOPjf6loFOo7LoqztKlNRYjj43+paBTqOy6Ks7SpTUWI4+N/qWgU6jsuirO0qU1FiOPjf6loFOo7LoqztKlNRYjj43+paBTqOy6Ks7SpTUWI4+N/qWgU6jsuirO0qU1FiOPjf6loFOo7LoqztKlNRYjj43+paBTqOy6Ks7SpTUWI4+N/qWgU6jsuirO0qU1FiOPjf6loFOo7LoqztKlNRYjj43+paBTqOy6Ks7Yk1/bs0XqXarF41EZf3h48qU1FiOPjf6loFOo7LoqztKlNRYjj43+paBTqOy6Ks7SpTUWI4+N/qWgU6jsuirO0qU1FiOPjf6loFOo7LoqztKlNRYjj43+paBTqOy6Ks7SpTUWI4+N/qWgU6jsuirO0qU1FiOPjf6loFOo7LoqztKlNRYjj43+paBTqOy6Ks7SpTUWI4+N/qWgU6jsuirO0qU1FiOPjf6loFOo7LoqztKlNRYjj43+paBTqOy6Ks7SpTUWI4+N/qWgU6jsuirO0qU1FiOPjf6loFOo7LoqztJtsA+6NOQYsSSZKyeMAJxGoTg7AfVXgzvfuYJw0Tyxo43HV/2GNOy5IvH+0D4pNmbaC+/7ynuTfniLHywscBirzyBYsjSVD9Hq9Tj1HuF18qU1FiOPjf6loFOo7LoqztKlNRYjj43+paBTqOy6Ks7SpTUWI4+N/qWgU6jsuirO0qU1FiOPjf6loFOo7LoqztKlNRYjj43+paBTqOy6Ks7Xh8L4THW43fZqh1IVjsLc63sScOsgCOgQ54jml1qpvWokaH7RbfLRodST8jLboVbqJGh+0W3y0aHUk/Iy26FW59CxGH8bktLSCJU2iyERdfKlNRYjj43+paBTqOy6Ks7SpTUWI4+N/qWgU6jsuirO0qU1FiOPjf6loFOo7LoqztKlNRYjj43+paBTqOy6Ks7SpTUWI4+N/qWgU6jsuirO0qU1FiOPjf6loFOo7LoqztKlNRYjj43+paBTqOy6Ks7SpTUWI4+N/qWgU6jsuirO0qU1FiOPjf6loFOo7LoqztKlNRYjj43+paBTqOy6Ks7SpTUWI4+N/qWgU6jsuirO0qU1FiOPjf6loFOo7LoqztKlNRYjj43+paBTqOy6Ks7YHtY2NbEyBfWhESK4dJWFe0QtXoEmFsWsEa2lHn4k3/KlNRYjj43+paBTqOy6Ks7SpTUWI4+N/qWgU6jsuirO0qU1FiOPjf6loFOo7LoqztKlNRYjj43+paBTqOy6Ks7SpTUWI4+N/qWgU6jsui"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endParaRPr lang="zh-CN" altLang="en-US"/>
        </a:p>
      </xdr:txBody>
    </xdr:sp>
    <xdr:clientData/>
  </xdr:twoCellAnchor>
  <xdr:twoCellAnchor>
    <xdr:from>
      <xdr:col>0</xdr:col>
      <xdr:colOff>0</xdr:colOff>
      <xdr:row>0</xdr:row>
      <xdr:rowOff>127000</xdr:rowOff>
    </xdr:from>
    <xdr:to>
      <xdr:col>0</xdr:col>
      <xdr:colOff>63500</xdr:colOff>
      <xdr:row>0</xdr:row>
      <xdr:rowOff>190500</xdr:rowOff>
    </xdr:to>
    <xdr:sp>
      <xdr:nvSpPr>
        <xdr:cNvPr id="50" name="KGD_KG_Seal_148" descr="rO0qU1FiOPjf6loFOo7LoqztKlNRYjj43+paBTqOy6Ks7SpTUWI4+N/qWgU6jsuirO0qU1FiOPjf6loFOo7LoqztKlNRYjj43+paBTqOy6Ks7SpTUWI4+N/qWgU6jsuirO0qU1FiOPjf6loFOo7LoqztKlNRYjj43+paBTqOy6Ks7QG6CrrivoZMdbo5egFG/MBg8Uox2HcqrNvnqWBPnEyfilffpszCXe2xjz2pv9TR43AghbAALKLZb5/+n3BYWvYluV6IcYMBLSZ2TcjkVXQ+bdi9dPQb3d/GwBapN24Wv1jDX5R9h+YFQ4Aplog4t5VG6jlpDQUA1EbaTfNSNmPclkIT2caIjvkkCdelOW4mIxxDieCTCj1vuvS+oZHofv0EIFWifVKQUcgvjqLt4Wy3FjZjrcwUZ1Wy6g8uBDU9ificmz0ckiFan8S1bA3ZB1sgXm+Jvi6WF30YT8a2caHJ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2pM9rFVj/EpsiVzhi6xSMu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CBlEx488D4klJQGVSluIvTox9tBvCYqcKW/0vTMfeH+WFM9FSPEisIi90k8vxMy/lhTPRUjxIrCIvdJPL8TMvNllVYKqjtEje+hVfGlf5S3/2lC9TcamLxWLv9ZyXkiKvWg+EPveQ2E41kKkCQfnrxXOozs2OXjWdWdpooT5v3+WFM9FSPEisIi90k8vxMy/YYHnMrgwMW+blp3zckdYR7U1sbwkzBo0wrKIpdtOCo3Gw0HVzhZwR2ZD7WA9nmR3u+NEGnDMNZofsvgEj/KBi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8X9mav+0JK0GP29ftiJOCy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fkz7eqYmpvfT/OkOHDobuz5eypzF/t93qqNgyOB+av4okaH7RbfLRodST8jLboVbqJGh+0W3y0aHUk/Iy26FW6iRoftFt8tGh1JPyMtuhVuokaH7RbfLRodST8jLboVbqJGh+0W3y0aHUk/Iy26FW6iRoftFt8tGh1JPyMtuhVuokaH7RbfLRodST8jLboVbuc2eytNB0Xf77xFQ+ztK4W9Oj2DsSj+BSHrTsbFm8Ra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aw3ScpvKrTgu1o7NCTWapG8PRrMyIE6Hzdn6/5NPEG4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T5A2CHa9qm6orB6Y4bkDptzj++V1OGmgdP6PnXMBql/y5HokJTIToJvQkQXGQPRoilffpszCXe2xjz2pv9TR44pX36bMwl3tsY89qb/U0eMf0kbS0nAuzL32L1PLZzMd"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endParaRPr lang="zh-CN" altLang="en-US"/>
        </a:p>
      </xdr:txBody>
    </xdr:sp>
    <xdr:clientData/>
  </xdr:twoCellAnchor>
  <xdr:twoCellAnchor>
    <xdr:from>
      <xdr:col>0</xdr:col>
      <xdr:colOff>0</xdr:colOff>
      <xdr:row>0</xdr:row>
      <xdr:rowOff>127000</xdr:rowOff>
    </xdr:from>
    <xdr:to>
      <xdr:col>0</xdr:col>
      <xdr:colOff>63500</xdr:colOff>
      <xdr:row>0</xdr:row>
      <xdr:rowOff>190500</xdr:rowOff>
    </xdr:to>
    <xdr:sp>
      <xdr:nvSpPr>
        <xdr:cNvPr id="51" name="KGD_KG_Seal_149" descr="wru63Cd5ROhjzD7C8U5S8PesU/xsNT+9LNATPUpb3oDgEvfqKvLpL8asqVrUSQfw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W+Z6cr4C+48WZsWj5Fpolk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3zbOShlO5h8DBzolpo4LAo7ZudTasSQfnhVQuWVVRSQgUkYb1LqlBiX64ttkPCPJ/eDtrYZS/fIG7osn/oKf7QCzWtMU/TfP/MN/8QdUXVXHfjLwtUo/NvzTQdg9CzE7A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38NW0QrMzzh4jcMyEYLdUf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2HOeh6E0t0Bqw7x0gFTtUAPnjPfuTDkypiCDDaK8j7HC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endParaRPr lang="zh-CN" altLang="en-US"/>
        </a:p>
      </xdr:txBody>
    </xdr:sp>
    <xdr:clientData/>
  </xdr:twoCellAnchor>
  <xdr:twoCellAnchor>
    <xdr:from>
      <xdr:col>0</xdr:col>
      <xdr:colOff>0</xdr:colOff>
      <xdr:row>0</xdr:row>
      <xdr:rowOff>127000</xdr:rowOff>
    </xdr:from>
    <xdr:to>
      <xdr:col>0</xdr:col>
      <xdr:colOff>63500</xdr:colOff>
      <xdr:row>0</xdr:row>
      <xdr:rowOff>190500</xdr:rowOff>
    </xdr:to>
    <xdr:sp>
      <xdr:nvSpPr>
        <xdr:cNvPr id="52" name="KGD_KG_Seal_150" descr="UWI4+N/qWgU6jsuirO0qU1FiOPjf6loFOo7LoqztrjH2/KKsv/QthIAQP9LUiy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RdL/HQ+Yu+BzBM94N6Rp/E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eruz9Puw49Si9awwcyfBfVUOjZ419ypmxCJj+HhefeX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fzYAQ712L5HP3u4OrrRMG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endParaRPr lang="zh-CN" altLang="en-US"/>
        </a:p>
      </xdr:txBody>
    </xdr:sp>
    <xdr:clientData/>
  </xdr:twoCellAnchor>
  <xdr:twoCellAnchor>
    <xdr:from>
      <xdr:col>0</xdr:col>
      <xdr:colOff>0</xdr:colOff>
      <xdr:row>0</xdr:row>
      <xdr:rowOff>127000</xdr:rowOff>
    </xdr:from>
    <xdr:to>
      <xdr:col>0</xdr:col>
      <xdr:colOff>63500</xdr:colOff>
      <xdr:row>0</xdr:row>
      <xdr:rowOff>190500</xdr:rowOff>
    </xdr:to>
    <xdr:sp>
      <xdr:nvSpPr>
        <xdr:cNvPr id="53" name="KGD_KG_Seal_151" descr="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KlNRYjj43+paBTqOy6Ks7SpTUWI4+N/qWgU6jsuirO0qU1FiOPjf6loFOo7Loqzt657mGWYsyd0pEW2UNS7Wi2IJyPzmyOuna9tKr1G7CGlhbk0IjcV0naLTw+Me+Jxj"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endParaRPr lang="zh-CN" altLang="en-US"/>
        </a:p>
      </xdr:txBody>
    </xdr:sp>
    <xdr:clientData/>
  </xdr:twoCellAnchor>
  <xdr:twoCellAnchor>
    <xdr:from>
      <xdr:col>0</xdr:col>
      <xdr:colOff>0</xdr:colOff>
      <xdr:row>0</xdr:row>
      <xdr:rowOff>127000</xdr:rowOff>
    </xdr:from>
    <xdr:to>
      <xdr:col>0</xdr:col>
      <xdr:colOff>63500</xdr:colOff>
      <xdr:row>0</xdr:row>
      <xdr:rowOff>190500</xdr:rowOff>
    </xdr:to>
    <xdr:sp>
      <xdr:nvSpPr>
        <xdr:cNvPr id="54" name="KGD_5B7532E6$01$29$00011" descr="nwkOiId/bBbOAe61rgYT4vXM3UaFFF0tl2W9B2ekj1Z7kYnHXrUHbs1gN35c90qvEzLBROkbdKOmOWyVwaTRWhz9VIa6c2Bx412GA16Vi1pEY7eb39AonfG1I8FpTtULjJHJIxTXdMNGsRTV9Th0KxDOFgZi+HahnhrFIcnjtM7xmqLnCeGx8wr9fqs3YC0cl3qeO3R0bAEoVHI9EMWwf2oG8vmDtFHI6Fnb7qsU4JdynVsxAkbbQ8Vb3RYQQtQa4JnkSUPdCgQurcnOQGCw87dy0m7P9CQ9WhKrpNpOWq4zluYFL4nz8UIRzz5QaOludK8NBsq6BmDCsOnsnghMEa9GDhRItno1lbRyTRnGnCWUF67brkNHYk3JdafedzPwdWS4TsIV1Aum1x1XKEyeIT1KEtJmF3UhicCf3cUfH98AN22t8vP1yR5MhwsL0SrHKe1Jpauk2WdT/uHnw6EAUm4CQlmO/oIIZ1LfvRaA8MzHdR+iU62eXRJpIVEAPbkFPdmg/1XLyWb3Sg0IuDnqzZ51L3i9RlSg8zB0w2MxK4z9MJ4DC5HZAQdkax2VOFXrXPEjek6Wvee4vw//M5/wNVTg3pC7Fmn5gNTPIXkevTVV4SAGP6s/8wxD0QNiWus+Dtu/+urQMXTPZWVkei0V9O2BLlHWr0VAFv7/ROa/v6LKaLwZ6WLZRbWW2CguOryhC5drnv6gEJkqmprmzq3fdHQ1H4wFlcQEiQA/tkT5Z5lXnnTB71EPGfOztn/D1etklH+5udh86oGAAIOF+XmjgAMieupdHqlnGkp7oK6SDDkmgl8gtydoa7X59cH74SuODvaZ37fg7Igji2kQi28omKCA8J3ODwBb1Qz2HYByIAEQ3ipiwvCSu/8I26Toflt/Gwpm3P0otyi2cTj+1naymnFVVZ7a2z4mosoNrtS/Q3wMP81ZNVg4Mw/yzdKinUua2uR0QoNs1Ogqz9q1lvHOgwpW0U2tBQcL79yf79NMapt52SWfgWXD37wp9P7PsyJVgDx2cs3EuHDv7qe/JngiFPYmXFZeIztbYLJOxGkXhmB56dvzy0h+26qQPv8KRtd/PYn60ElN291yNxEvPdi2Hfzet028QI7nch3qJnYl/rhOQ/jbDfjhtmJ3hBgTxxPKwRi7ofarQTPWbhI0X/KvEaL9anNwvDRRi9jbm5VMTP+71fhowI+o1/WzCjH+i9x4FS/+eKPxGKpqvlgn1rHOQjZhurS1CvBxnlQfTZmRDlHcLAeWPerK/ciETnfSQS7sGqu3aeZFx6OVDJ+9F0ttaj2dQg0LS+PeYEE8YTbljOI7ezBFQzoG+8XXX3WKZ1UL96Sc04bOgZg16qZ84KKUlvb53fLzCLvMcijaFtC6u9xAy7MInWonAHYx+Ju+ZjqC26pQEW5wYDvQEoTBRy6iExi2IfXW8uqiPVqNZc9YF4aXC3VRN0lnXcflFHXMvHB4uXGZXGulPcKjL6cgkED3stC+sUWkO31h0GdCox38ddasqcLarNGWjxcFBSSCye8MDh8XOvQa8QL8VbwInjdzF2uMqi0in2USCYXPSidzpN/NeAirLhecko8J4ebMCciGJdDIB+FQ55Z6+UGpNSvC/HqaVfG+6BvuzP/y0QdygBYRBFeIHoCKL6fss0cw+/E0GJSc3iuviK8LUz2mKFdssi2QWOB4UAFm78xIJ/Q+ZF/Yv979zkLFxl6TsUKTOvr3PDLcNV8TtLp1MgncBw+LzGkqMgcaHMv2JcQJwyXnR7Wozi0awoeOQlUkgLhxCdwn5ikCWWx3RFBLZQEtavpl63Nj3GghriGhULWWedonG0d3Yca6ocCP+HQkcSVFn1Xr8nRBfaTN5qiAUjSDevoaoSsqvtXd5Ya251NhZWs2ywIJhTyNpcygVD0t6ViWad07f+7+q6gbX3B7pqg+m0+yHr+SbGYk2pgBbf1XCG73uXBvbjKhFJ0E1JMrcDo14jTtNbKAO7grwkUEhB7SiVS9Ucd0phvLuCkuDRpfAiS9XUHzPAGCxZtx9Q6oFaVvZlBr+Hw6mUZOMg/XUMcNaZXwYHGQOjvnSRcKvhOnygpOIC3NHWiZuMphwlMdfAzn4QjqyfoGg6vvRlcr4tZlrPDJl/8TWASTIT7PnD8GfYM+0vwIadTSHIpCi3wMAn3PbXjL3WdYMHPDMSWbmgMooWwgyOe/Xm6z8wgU1kaH07NKrms3z8fYEdtoteA57GnVIokq9UogHgBOLaya0Hc4uQCzEieiRc9FBk/wI9IbmR5qRNehLzEu0fxeNQ87Tz6BCmkqtyJUdN6lZi2IXLm3oMYVKOMDCs6CF2Rra2XKPcdSZLfe0y91kXJ2x5HiZsJEdGDUzJ6Q6pGGeyl/ht32EU3tNV1DM1FXdhhtSfHZ7oEGWzjCJTFXEoDKGPpeIY43dZ8ltajJ7NhAYdQua90OpAzTiarWqwWhMStEVe2iCH1R19fGrRs1JMlVCICeeRUfqykQEXC8Da51U8PwvGdcLjbGbb3bsOS7ANWklQ+pPkIhUHwYiFQdpJkEcExamaJ3D/p5/zco46P887VXMhmx0I+I/WWAQskxLjNWHciRqGm6NiCNl+Y2Kv8aONAsxrmfAT8RxiKqC/DRU/VHhOG0RH5KZanQea0vM6UWsC3UvoZ85ZL7YtOJ8CN6SO3HFpJR2Q2+67bRyWITFvVh5p3p5/oFwnKjzgq4IRNdilzv53SrsSsOabGkGHLXfVC6MBac+nCF6rc0U516qP1K9MRQYe8b7RyG1WNki+1rlqkSUHPdrzavbXYoexr3LEh090D2buUXO/kZtkayL+3neVpHDAOWEOx7R7Pkh6BIOw0YiGRP3R/+LKf8LGlqxtgoDtbejCQGeYazkSm+FcZZfacb9Y5h2d23bI/RDjnArSsaRBdYqH9mBXBnUnw8t9koe7yNsFLaEDMOoVe0kOua6qOl9ln3P2WAQskxLjNWHciRqGm6NiBz5RlQXui/SAtRKyhmRgepJpqmiKtzs7vlzjA6DFcV69CpSiBBMYtAW+i6Dp/HA6DdgPhKhHkkq/OVPemK9nIvLG2nOhhc9PGpw0WswhI8d6X0"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endParaRPr lang="zh-CN" altLang="en-US"/>
        </a:p>
      </xdr:txBody>
    </xdr:sp>
    <xdr:clientData/>
  </xdr:twoCellAnchor>
  <xdr:twoCellAnchor>
    <xdr:from>
      <xdr:col>0</xdr:col>
      <xdr:colOff>0</xdr:colOff>
      <xdr:row>0</xdr:row>
      <xdr:rowOff>127000</xdr:rowOff>
    </xdr:from>
    <xdr:to>
      <xdr:col>0</xdr:col>
      <xdr:colOff>63500</xdr:colOff>
      <xdr:row>0</xdr:row>
      <xdr:rowOff>190500</xdr:rowOff>
    </xdr:to>
    <xdr:sp>
      <xdr:nvSpPr>
        <xdr:cNvPr id="55" name="KGD_5B7532E6$01$29$00012" descr="IlBMKIL/ZYd8sqF4DPX7yQlwehY/J+QgiL1aTTDK4kqG5jt/JXeSsEa7xWDphs4qGHFXyJFx6JXhOyjU1cVAZK1NplUNAdK6FxTjwiY45RZeq0jfOF2CPl8QYqSDA6eQ7Yg3izKSRPDjWIypYIe07P0hO1xQmOYCsVahvvdLq7rmPxH3yhNSEpy5en2LWmuU+ygFWdjAuJ0k7AWTHLY/gtKpZGbckWXOD6OUCaXPaMqojaISc16y1ZWMbuFE7lwR+1urwwNC7x451H6ME1Z3YBAFO2xYDq95r/++Y5pqxFSOWbAKjxcJHUL2Ohgzz3phhBBzq/N2NyG9eCxbSUKJcYruqd+XE/3bUlUyW+oT6cnTWsv8X/hRzTBm5ZAv2BfLpDbWJQOO3s7AaOcNR7nd83Oygg8xAMSxqbxayaTaudZfulj8YMid1jSvJYIAyga7ptyC2u9HM1U7TICLxFVoQRjRggOpT8ilRYUoeDg9dSwWth6DVLG8C1Pzi9xSrIBaYJVE5mF5EcA8ciGDTMfR0gPKtdFbTzVRsVUrMMFd6XsCrgaFHeZIwWwVFEu71PkXpMLeetcctj/nY19q2FHiV6sa1nvDPgr22bSMYx8ZGEHndpzbWXjA9W8tbfC5w5ngUv670hT7P53HA9yB57FJI/bNw5ZhcV395iHGY68OCY7HTfZtVcZ0i6L/TV4o/xhgWnAqMY7jaUWB2izzUJyVZUt8I4NmJMuRpMP4zXsjLh6RcBhXcg52y6G0PL6I20QzoxbYimcsv95BZIBHO0Kod+tK7rcutgB7rGpGt35cBJ4ks116qjEZM7enwDAKLAYEdSErCSZ1Zh3wvHe2NsL1CRqFPt8qs9AccuFrrOVFPTshj8e1+Oj6WP9/vIBuS5/nXyWGPPtfbejSBjF8gE3g6l0VO5aZ3FFTb3kduIijgepbyeMhZCXALDhQ2j8V0lHnNPvgypzDN1sNB/4JeG81jA6DGv9DrRam2sRSdnsvxVLVE7/2M5XA7EGeWb6C0WOiFMZfqMRWHIsw4jaHm+c+OWUS6L1e+pzsnDaHkTPpMwclAbzZNKUS1iQv5KlNVUZJSujF+X2WKvGCs0HZ9Z4MTFKSg+o5HJL0iOgmJMDM3UbiTorcgM6FKK+TP7/10AejgJB9V3vfjHImLo15Q1jdtKq3nXvRDl0JhtD2Gp1bN66pyjdg0pRA8SpxV1e/XhibSxdDIFNAQX9yN/Jk+E+yavnRdMIK+ZtSvsEqsLndzIp1Jrb9cBV7LHtUgis+AO5kpfCv3Nr39x9ZzS63CdZu59kas9ZkZJjJCt2tUotBzdkFQLTeMGkWra+iK4fJUivC8h/HZYkUdCysDnkjW1+GzKF3QgzBvTFd17niflPzOpZrFzdwcC9W8Vjc9TZWGcnF+8GuCHueUEhouKkDqdKmvtHAJIZHvlOrppdPQzAhz2FFj/xN/YtkwaHsRchV/7kZsRR0yveiKB5kSNpUOeY0IB54YhOk+zWNW4Q6Yaf+tCyzEfC5YRfdaPcyUx8Bs1YdThKdSpqM1+qyxaCA8D/P+2NO5216eQcaMlqpmGfvf5vTFnQJhvhYfj8oP43XaXqVgCYy9OTSZbbtQi1YJAUhuz14t9fqeW3trPrYBfkhegUxjKhKnMoPvGo6mgA2mnDLdAJHPZuXzHOVMQzk+nZ+QCPv3yqT7mDw2qrQ9WKODmvck/w2UnRh4fIJmAqPlmNoJYx+nLYL0DVu/oiN4b87oeqv2dl8jbGkH2R7XuCy3yKh3Qhn4Br96FG10NKRixabHfwi66KlSaJS55bNpYr+pimdMPFjya7GDFo+0vRe4K2XtjEasiUnINC6S+Y7R+ECciKS+0e77/UQyBPONQk7/2HOK9sxKtQTwoVL9gFnUpOA2VrJO0O2mibNu63PHxFQ1+X1E+A3SkS9S6aVZhNZgMj8IhfwoGykCWy/hxhOZ80hyNspl9C/D0N9V/k1+HogQ4ht+sKpqP0bcEEr90fc0SZRbIjIPSw7GQlovaZpLbpfAXx//LoLap09NiyZbuiZ3m8k9r4XgBGPLMi4tF9MKqRsQlzPYuunmNxabT16TCqkbEJcz2Lrp5jcWm09egfvNqvubq6szDbB7kkWIiU7X6WvnR0YmFzAZeItyeySN/c7gbMgxkgN1u2r/gnqIuwXnui6em2c98uPPtLpazMmRgPVPbReSQmfF6WPpuafq0SEKoDjWnmvkWLkaPEqwsIIUGgAjegqvp2RHlSBadpUrAqb+4rw1KncPo/KN98Lj6lxbfjc7NkN5AmK4ZI/BS26XwF8f/y6C2qdPTYsmW7omd5vJPa+F4ARjyzIuLRfTCqkbEJcz2Lrp5jcWm09enE43pEcL4uq6PhLwmNcbmtbK++6Oeu1Ph7uLZ3JDVgIU3Yp1ebHqWAAYw/MlzjuHd0am2pNcm1NfpY5+LRxlAI+2Xgkrz/QNsuWaB+B8XcRYCO1Lf+EvYjZuXy0RuPePrhuCSdTwhQytO7r8Z23nRbquT+LXTkeSPREQH+igSG+jSedfMGMqEnARLJnHEi35Ua1YwDUi8eyikOaTuFGP9sD+eLUayxCInm1IIrpGK+ahCQ0pGDV8jSv6qiNzjj9zrvIYVzj6m+l9//gS58u95fOV0d7WQA4LXRYhyXoWUV0941hb0m8ltyDfIhF0tes5qJiaZQ0It0NAAEER3NmL7xfMvgtN0MENJBjL40XrLzNF5D9x6vXsqjA4STJLbSiww3oLKRwm5JcyIK7+1L9gXnyN87sG1hMcgkqEwpC1TENl8WExVRB8u27/grihRwX7Y93g2ZkVnTvLzQ/mPVirMxTAbq/tid3u8S0mRRxTIY+7dPgkj0kpN90dTAAMOpypMWWMSQblB9TBb527MrcNu7EWCrtwH48VLmSKB2PSq1dHZUQrHmddzdMPbiC2fcUdgR8Y9Fp0fWtTmqEEVH+6/HVokyG4kzIDMVQ+kZ1qVKthP9RAR6yQzAGXaWFikFcesfdHjZDlSmt+CptdDWUZT1MTY/a0ZsIgYmn1NXstOG5a68iFaX25dcJyNA6wDiRYrEL8/WuAgjwpxlBK0UoPvMri5pL"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endParaRPr lang="zh-CN" altLang="en-US"/>
        </a:p>
      </xdr:txBody>
    </xdr:sp>
    <xdr:clientData/>
  </xdr:twoCellAnchor>
  <xdr:twoCellAnchor>
    <xdr:from>
      <xdr:col>0</xdr:col>
      <xdr:colOff>0</xdr:colOff>
      <xdr:row>0</xdr:row>
      <xdr:rowOff>127000</xdr:rowOff>
    </xdr:from>
    <xdr:to>
      <xdr:col>0</xdr:col>
      <xdr:colOff>63500</xdr:colOff>
      <xdr:row>0</xdr:row>
      <xdr:rowOff>190500</xdr:rowOff>
    </xdr:to>
    <xdr:sp>
      <xdr:nvSpPr>
        <xdr:cNvPr id="56" name="KGD_5B7532E6$01$29$00013" descr="msftVOiF5smx2TCEZ+J7UxjfjMB/DfXf+muScBed7mMbVgCTzHrnz2IfbGZza+xg2DaALZVaSyd/GvEYJ9yd4Ns7wJVcplmYPX5AJ9aKEzFpn9iJY+ITPCO4ypVmNrFQuKula2nOAAm8++zdxjUHr86iN+ahR9DgSNAioguVQHA9zhnhs7NF9m+l3V+Oi5V4up05zIoMcssjxw1qI03CGsaAQ9ZWcrfIPkxofGb7V/mbj7BtB4najBwNGFoZzZCxkD3CAFA4lRFhe7BXeXkxi5BeiMgwbWr19Dm5iZnFfhWXy3ykpUyB7uf9C573/jC2Ae1szlyLLM4DRLH/eoBjd+5alZ3tqcpe0lWLk6ZgHWlzv8Lgmr9wqTIX6pmfUfzhnsEfmFRtNp6LnSBGTkqZUFhnU+LctEw7DWFUzvR7cscOxYICw1bXKtufEPI+YAsPPViT5jNPPI8gK17h2kck9K0JVCNe480fVI1AoEdBZfRtB4WOJz/IdFEKtnqlZD/UNUEtuR/b5SzRpj8sTTpvBWQvRZJvrjgfCFlpWaCMlPZQXWaSJxYzts1Ow3RM1vLGCT79NF7/5hABYaoKNzXNdnwFn/C0O/ZuZZHju6MlpRPBKnTnmlwXdP2wt2RXelzUnZrUa/BEJcq+Wb61boV+y3GPHaAewAV9p4kVmj+YFTcjaD/2jzcseEYNXSSH1xSWZidB9/DUvMmFJZbRxaahTbO6xWTOlSrqlibnVO1cuR/1Zxo+Odz13A9lfmVL6xPkUtfIdbhj+qiSVjsWc7JnnjFttCsfLhb9FKsaz3dYGAe+VMyIdWBAQQGLgt0v+VZ+k1RbvoQCQxNWeDqgAF59sqyhJXqK7LXdbGChgqqaExElLq0PRTR8avyzBNYKlDgepN5mPmHkuva7fPRfVxJ9aiEqExw0Ln7/cMQP8ME/yxrtEkO+Nvt76QsLdT4Sjbk5jscD7IV1+1TzNvduewKmr8ty5idJZBGum0hKfs82QsGXsPY1ojx02HX7WswAyBVVcisZMOXdDJfAA6ZcOno0T3on9NQHFKrg+npl/6aHQl7HjaXB3eAhzgAKp63YobOQH42IIKvg+lfTnlqIU1sMREvTNH1Y1Q8Zji5wSyXYYaxRm7FpAORmpHxuOS7SQQOUg1lxHG8rZ/L7rOxLLQrRqiJPJKljeIXCIvCg5pVCwtAqfuVjeWZnm8F+6hSHqHka9TPxoTEg80AVtSvNQvjzIOP6FJ6AprIrd8V5kyUIbzsQ/Ri40mxGzEUbmaUcuaDnZ3l9ZpQl3OmoS1TwCC1DE6yr1SAoVunR7PPsfR3HpaWnI7leJy1rQDY/PGoctyK2UfXLREgObdhWx17Ip3HZsx66+N7Kwl81hFj66aIJcjGAckf/roP0GUvrZTyQ8bAgrAxC7KfS6kM/eiEg+mnlsVB6G0Zu08WWvnrYtBGBCgUZ5eeFBnwzexuxEeZLq1P9TPb4MG7ItOJIBHbUWD0j007NoAcjqT2GH7Or7IFKm1/4tEqa2vQ8lRuUhaKH1+pufGO+P6ZmQ1N2cfOe7mUCNrk3tHSE5oIyud6ERV92yaI6AQsRK3qZ6wnLJZmPFiXBwmGJFkSzUHxsCwL4ejd6dal2sR7sF9HoFLhD2KYDguF7LJpYExPn6XUmqhkKOJjZVENEXmT0incPaaO4lnV70z4RHYE5YOIIJpEvg3DQu/KIspHSdW0HWdzE0JhrCR9ATuAcTR0p15UlAuc3NUQcqnmm7fv/MrcRKYf0CKAgIRJwNABFNyPLv9W25XxLdbzsiRqjEr2N97zuvrLVvdY3fsSU6I3ZZtT7xMjG/sAD4XXLrgJx7lw8dNUbX0BFYZNp/ArSuheCQTjD2YwM"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endParaRPr lang="zh-CN" alt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93"/>
  <sheetViews>
    <sheetView tabSelected="1" workbookViewId="0">
      <selection activeCell="A1" sqref="A1:S1"/>
    </sheetView>
  </sheetViews>
  <sheetFormatPr defaultColWidth="9" defaultRowHeight="14"/>
  <cols>
    <col min="2" max="2" width="19.1083333333333" customWidth="1"/>
    <col min="7" max="7" width="23.4416666666667" customWidth="1"/>
    <col min="17" max="17" width="15.2166666666667" customWidth="1"/>
    <col min="18" max="18" width="14.3333333333333" customWidth="1"/>
  </cols>
  <sheetData>
    <row r="1" ht="29" spans="1:19">
      <c r="A1" s="1" t="s">
        <v>0</v>
      </c>
      <c r="B1" s="2"/>
      <c r="C1" s="2"/>
      <c r="D1" s="3"/>
      <c r="E1" s="3"/>
      <c r="F1" s="3"/>
      <c r="G1" s="2"/>
      <c r="H1" s="3"/>
      <c r="I1" s="3"/>
      <c r="J1" s="3"/>
      <c r="K1" s="3"/>
      <c r="L1" s="3"/>
      <c r="M1" s="3"/>
      <c r="N1" s="3"/>
      <c r="O1" s="3"/>
      <c r="P1" s="3"/>
      <c r="Q1" s="3"/>
      <c r="R1" s="3"/>
      <c r="S1" s="3"/>
    </row>
    <row r="2" ht="15" spans="1:19">
      <c r="A2" s="4" t="s">
        <v>1</v>
      </c>
      <c r="B2" s="5"/>
      <c r="C2" s="5"/>
      <c r="D2" s="5"/>
      <c r="E2" s="5"/>
      <c r="F2" s="5"/>
      <c r="G2" s="5"/>
      <c r="H2" s="5"/>
      <c r="I2" s="5"/>
      <c r="J2" s="5"/>
      <c r="K2" s="5"/>
      <c r="L2" s="5"/>
      <c r="M2" s="5"/>
      <c r="N2" s="5"/>
      <c r="O2" s="5"/>
      <c r="P2" s="5"/>
      <c r="Q2" s="5"/>
      <c r="R2" s="5"/>
      <c r="S2" s="5"/>
    </row>
    <row r="3" spans="1:19">
      <c r="A3" s="6" t="s">
        <v>2</v>
      </c>
      <c r="B3" s="6" t="s">
        <v>3</v>
      </c>
      <c r="C3" s="7" t="s">
        <v>4</v>
      </c>
      <c r="D3" s="6" t="s">
        <v>5</v>
      </c>
      <c r="E3" s="6" t="s">
        <v>6</v>
      </c>
      <c r="F3" s="6" t="s">
        <v>7</v>
      </c>
      <c r="G3" s="6" t="s">
        <v>8</v>
      </c>
      <c r="H3" s="8" t="s">
        <v>9</v>
      </c>
      <c r="I3" s="9"/>
      <c r="J3" s="10" t="s">
        <v>10</v>
      </c>
      <c r="K3" s="11"/>
      <c r="L3" s="11"/>
      <c r="M3" s="11"/>
      <c r="N3" s="12" t="s">
        <v>11</v>
      </c>
      <c r="O3" s="6" t="s">
        <v>12</v>
      </c>
      <c r="P3" s="13"/>
      <c r="Q3" s="7" t="s">
        <v>13</v>
      </c>
      <c r="R3" s="7" t="s">
        <v>14</v>
      </c>
      <c r="S3" s="6" t="s">
        <v>15</v>
      </c>
    </row>
    <row r="4" spans="1:19">
      <c r="A4" s="14"/>
      <c r="B4" s="14"/>
      <c r="C4" s="15"/>
      <c r="D4" s="14"/>
      <c r="E4" s="14"/>
      <c r="F4" s="14"/>
      <c r="G4" s="14"/>
      <c r="H4" s="8" t="s">
        <v>16</v>
      </c>
      <c r="I4" s="8" t="s">
        <v>17</v>
      </c>
      <c r="J4" s="16" t="s">
        <v>18</v>
      </c>
      <c r="K4" s="16" t="s">
        <v>19</v>
      </c>
      <c r="L4" s="17"/>
      <c r="M4" s="17"/>
      <c r="N4" s="18"/>
      <c r="O4" s="6" t="s">
        <v>20</v>
      </c>
      <c r="P4" s="7" t="s">
        <v>21</v>
      </c>
      <c r="Q4" s="15"/>
      <c r="R4" s="15"/>
      <c r="S4" s="14"/>
    </row>
    <row r="5" spans="1:19">
      <c r="A5" s="14"/>
      <c r="B5" s="14"/>
      <c r="C5" s="19"/>
      <c r="D5" s="14"/>
      <c r="E5" s="14"/>
      <c r="F5" s="14"/>
      <c r="G5" s="14"/>
      <c r="H5" s="9"/>
      <c r="I5" s="9"/>
      <c r="J5" s="17"/>
      <c r="K5" s="17" t="s">
        <v>22</v>
      </c>
      <c r="L5" s="17" t="s">
        <v>23</v>
      </c>
      <c r="M5" s="17" t="s">
        <v>24</v>
      </c>
      <c r="N5" s="20"/>
      <c r="O5" s="14"/>
      <c r="P5" s="19"/>
      <c r="Q5" s="19"/>
      <c r="R5" s="19"/>
      <c r="S5" s="14"/>
    </row>
    <row r="6" spans="1:19">
      <c r="A6" s="21"/>
      <c r="B6" s="22" t="s">
        <v>25</v>
      </c>
      <c r="C6" s="23"/>
      <c r="D6" s="23"/>
      <c r="E6" s="23" t="s">
        <v>26</v>
      </c>
      <c r="F6" s="23"/>
      <c r="G6" s="23"/>
      <c r="H6" s="24"/>
      <c r="I6" s="24"/>
      <c r="J6" s="25">
        <f t="shared" ref="J6:M6" si="0">J7+J11+J72+J82+J102+J115+J132+J143+J277+J288</f>
        <v>16314.5844281338</v>
      </c>
      <c r="K6" s="25">
        <f t="shared" si="0"/>
        <v>11723.8662257578</v>
      </c>
      <c r="L6" s="25">
        <f t="shared" si="0"/>
        <v>3942.58576112</v>
      </c>
      <c r="M6" s="25">
        <f t="shared" si="0"/>
        <v>648.132441256</v>
      </c>
      <c r="N6" s="25"/>
      <c r="O6" s="23"/>
      <c r="P6" s="23"/>
      <c r="Q6" s="26"/>
      <c r="R6" s="26"/>
      <c r="S6" s="23" t="s">
        <v>26</v>
      </c>
    </row>
    <row r="7" spans="1:19">
      <c r="A7" s="27">
        <v>1</v>
      </c>
      <c r="B7" s="28" t="s">
        <v>27</v>
      </c>
      <c r="C7" s="29"/>
      <c r="D7" s="30"/>
      <c r="E7" s="30" t="s">
        <v>26</v>
      </c>
      <c r="F7" s="30"/>
      <c r="G7" s="31"/>
      <c r="H7" s="32"/>
      <c r="I7" s="32"/>
      <c r="J7" s="33">
        <f t="shared" ref="J7:M7" si="1">J10</f>
        <v>0</v>
      </c>
      <c r="K7" s="33">
        <f t="shared" si="1"/>
        <v>0</v>
      </c>
      <c r="L7" s="33">
        <f t="shared" si="1"/>
        <v>0</v>
      </c>
      <c r="M7" s="33">
        <f t="shared" si="1"/>
        <v>0</v>
      </c>
      <c r="N7" s="34"/>
      <c r="O7" s="30"/>
      <c r="P7" s="30"/>
      <c r="Q7" s="34"/>
      <c r="R7" s="34"/>
      <c r="S7" s="30" t="s">
        <v>26</v>
      </c>
    </row>
    <row r="8" spans="1:19">
      <c r="A8" s="35">
        <v>2</v>
      </c>
      <c r="B8" s="36" t="s">
        <v>28</v>
      </c>
      <c r="C8" s="37"/>
      <c r="D8" s="38"/>
      <c r="E8" s="39" t="s">
        <v>29</v>
      </c>
      <c r="F8" s="38"/>
      <c r="G8" s="40"/>
      <c r="H8" s="41"/>
      <c r="I8" s="41"/>
      <c r="J8" s="42"/>
      <c r="K8" s="42"/>
      <c r="L8" s="42"/>
      <c r="M8" s="42"/>
      <c r="N8" s="43"/>
      <c r="O8" s="38"/>
      <c r="P8" s="38"/>
      <c r="Q8" s="43"/>
      <c r="R8" s="43"/>
      <c r="S8" s="44" t="s">
        <v>30</v>
      </c>
    </row>
    <row r="9" spans="1:19">
      <c r="A9" s="35">
        <v>3</v>
      </c>
      <c r="B9" s="36" t="s">
        <v>31</v>
      </c>
      <c r="C9" s="37"/>
      <c r="D9" s="38"/>
      <c r="E9" s="39" t="s">
        <v>29</v>
      </c>
      <c r="F9" s="38"/>
      <c r="G9" s="40"/>
      <c r="H9" s="41"/>
      <c r="I9" s="41"/>
      <c r="J9" s="42"/>
      <c r="K9" s="42"/>
      <c r="L9" s="42"/>
      <c r="M9" s="42"/>
      <c r="N9" s="43"/>
      <c r="O9" s="38"/>
      <c r="P9" s="38"/>
      <c r="Q9" s="43"/>
      <c r="R9" s="43"/>
      <c r="S9" s="44" t="s">
        <v>32</v>
      </c>
    </row>
    <row r="10" spans="1:19">
      <c r="A10" s="35">
        <v>4</v>
      </c>
      <c r="B10" s="36" t="s">
        <v>33</v>
      </c>
      <c r="C10" s="37"/>
      <c r="D10" s="38"/>
      <c r="E10" s="39" t="s">
        <v>34</v>
      </c>
      <c r="F10" s="38" t="e">
        <f>SUM(#REF!)</f>
        <v>#REF!</v>
      </c>
      <c r="G10" s="45"/>
      <c r="H10" s="42"/>
      <c r="I10" s="42"/>
      <c r="J10" s="42"/>
      <c r="K10" s="42"/>
      <c r="L10" s="42"/>
      <c r="M10" s="42"/>
      <c r="N10" s="42"/>
      <c r="O10" s="38"/>
      <c r="P10" s="38"/>
      <c r="Q10" s="43"/>
      <c r="R10" s="43"/>
      <c r="S10" s="44" t="s">
        <v>30</v>
      </c>
    </row>
    <row r="11" spans="1:19">
      <c r="A11" s="46">
        <v>5</v>
      </c>
      <c r="B11" s="47" t="s">
        <v>35</v>
      </c>
      <c r="C11" s="31"/>
      <c r="D11" s="30"/>
      <c r="E11" s="30" t="s">
        <v>26</v>
      </c>
      <c r="F11" s="30"/>
      <c r="G11" s="48"/>
      <c r="H11" s="49"/>
      <c r="I11" s="49"/>
      <c r="J11" s="34">
        <f t="shared" ref="J11:M11" si="2">J12+J27+J40+J52+J57+J64+J70</f>
        <v>1459.89</v>
      </c>
      <c r="K11" s="34">
        <f t="shared" si="2"/>
        <v>445.47</v>
      </c>
      <c r="L11" s="34">
        <f t="shared" si="2"/>
        <v>1013.27</v>
      </c>
      <c r="M11" s="34">
        <f t="shared" si="2"/>
        <v>1.15</v>
      </c>
      <c r="N11" s="49"/>
      <c r="O11" s="30"/>
      <c r="P11" s="30"/>
      <c r="Q11" s="34"/>
      <c r="R11" s="34"/>
      <c r="S11" s="30" t="s">
        <v>26</v>
      </c>
    </row>
    <row r="12" spans="1:19">
      <c r="A12" s="46">
        <v>6</v>
      </c>
      <c r="B12" s="50" t="s">
        <v>36</v>
      </c>
      <c r="C12" s="51"/>
      <c r="D12" s="35"/>
      <c r="E12" s="52" t="s">
        <v>37</v>
      </c>
      <c r="F12" s="35"/>
      <c r="G12" s="53"/>
      <c r="H12" s="54"/>
      <c r="I12" s="54"/>
      <c r="J12" s="55">
        <f t="shared" ref="J12:M12" si="3">J13+J18+J24+J25</f>
        <v>158.86</v>
      </c>
      <c r="K12" s="55">
        <f t="shared" si="3"/>
        <v>146.74</v>
      </c>
      <c r="L12" s="55">
        <f t="shared" si="3"/>
        <v>12.12</v>
      </c>
      <c r="M12" s="55">
        <f t="shared" si="3"/>
        <v>0</v>
      </c>
      <c r="N12" s="54"/>
      <c r="O12" s="35"/>
      <c r="P12" s="35"/>
      <c r="Q12" s="55"/>
      <c r="R12" s="55"/>
      <c r="S12" s="56"/>
    </row>
    <row r="13" spans="1:19">
      <c r="A13" s="46">
        <v>7</v>
      </c>
      <c r="B13" s="57" t="s">
        <v>38</v>
      </c>
      <c r="C13" s="58"/>
      <c r="D13" s="59"/>
      <c r="E13" s="60" t="s">
        <v>37</v>
      </c>
      <c r="F13" s="59">
        <f>SUM(F14:F17)</f>
        <v>709</v>
      </c>
      <c r="G13" s="61"/>
      <c r="H13" s="62"/>
      <c r="I13" s="62"/>
      <c r="J13" s="62">
        <f>SUM(J14:J17)</f>
        <v>32.02</v>
      </c>
      <c r="K13" s="62">
        <f>SUM(K14:K17)</f>
        <v>32.02</v>
      </c>
      <c r="L13" s="62">
        <f>SUM(L14:L17)</f>
        <v>0</v>
      </c>
      <c r="M13" s="62">
        <f>SUM(M14:M17)</f>
        <v>0</v>
      </c>
      <c r="N13" s="62"/>
      <c r="O13" s="59">
        <f>SUM(O14:O17)</f>
        <v>63</v>
      </c>
      <c r="P13" s="59">
        <f>SUM(P14:P17)</f>
        <v>240</v>
      </c>
      <c r="Q13" s="62"/>
      <c r="R13" s="62"/>
      <c r="S13" s="63" t="s">
        <v>30</v>
      </c>
    </row>
    <row r="14" ht="24" spans="1:19">
      <c r="A14" s="46">
        <v>8</v>
      </c>
      <c r="B14" s="64" t="s">
        <v>39</v>
      </c>
      <c r="C14" s="64" t="s">
        <v>40</v>
      </c>
      <c r="D14" s="65" t="s">
        <v>41</v>
      </c>
      <c r="E14" s="65" t="s">
        <v>37</v>
      </c>
      <c r="F14" s="66">
        <v>333</v>
      </c>
      <c r="G14" s="64" t="s">
        <v>42</v>
      </c>
      <c r="H14" s="67">
        <v>2018</v>
      </c>
      <c r="I14" s="67">
        <v>2018</v>
      </c>
      <c r="J14" s="68">
        <v>17.716</v>
      </c>
      <c r="K14" s="69">
        <v>17.716</v>
      </c>
      <c r="L14" s="68"/>
      <c r="M14" s="68"/>
      <c r="N14" s="65" t="s">
        <v>43</v>
      </c>
      <c r="O14" s="70">
        <v>30</v>
      </c>
      <c r="P14" s="70">
        <v>110</v>
      </c>
      <c r="Q14" s="65" t="s">
        <v>44</v>
      </c>
      <c r="R14" s="65" t="s">
        <v>45</v>
      </c>
      <c r="S14" s="65" t="s">
        <v>46</v>
      </c>
    </row>
    <row r="15" ht="24" spans="1:19">
      <c r="A15" s="46">
        <v>9</v>
      </c>
      <c r="B15" s="64" t="s">
        <v>47</v>
      </c>
      <c r="C15" s="64" t="s">
        <v>40</v>
      </c>
      <c r="D15" s="65" t="s">
        <v>41</v>
      </c>
      <c r="E15" s="65" t="s">
        <v>37</v>
      </c>
      <c r="F15" s="66">
        <v>20</v>
      </c>
      <c r="G15" s="71" t="s">
        <v>48</v>
      </c>
      <c r="H15" s="67">
        <v>2018</v>
      </c>
      <c r="I15" s="67">
        <v>2018</v>
      </c>
      <c r="J15" s="68">
        <v>0.4</v>
      </c>
      <c r="K15" s="69">
        <v>0.4</v>
      </c>
      <c r="L15" s="68"/>
      <c r="M15" s="68"/>
      <c r="N15" s="65" t="s">
        <v>43</v>
      </c>
      <c r="O15" s="70">
        <v>1</v>
      </c>
      <c r="P15" s="70">
        <v>4</v>
      </c>
      <c r="Q15" s="65" t="s">
        <v>44</v>
      </c>
      <c r="R15" s="65" t="s">
        <v>45</v>
      </c>
      <c r="S15" s="65" t="s">
        <v>46</v>
      </c>
    </row>
    <row r="16" ht="24" spans="1:19">
      <c r="A16" s="46">
        <v>10</v>
      </c>
      <c r="B16" s="64" t="s">
        <v>49</v>
      </c>
      <c r="C16" s="64" t="s">
        <v>40</v>
      </c>
      <c r="D16" s="65" t="s">
        <v>41</v>
      </c>
      <c r="E16" s="65" t="s">
        <v>37</v>
      </c>
      <c r="F16" s="66">
        <v>35</v>
      </c>
      <c r="G16" s="72" t="s">
        <v>50</v>
      </c>
      <c r="H16" s="67">
        <v>2018</v>
      </c>
      <c r="I16" s="67">
        <v>2018</v>
      </c>
      <c r="J16" s="68">
        <v>7</v>
      </c>
      <c r="K16" s="69">
        <v>7</v>
      </c>
      <c r="L16" s="68"/>
      <c r="M16" s="68"/>
      <c r="N16" s="65" t="s">
        <v>43</v>
      </c>
      <c r="O16" s="70">
        <v>21</v>
      </c>
      <c r="P16" s="70">
        <v>84</v>
      </c>
      <c r="Q16" s="65" t="s">
        <v>44</v>
      </c>
      <c r="R16" s="65" t="s">
        <v>45</v>
      </c>
      <c r="S16" s="65" t="s">
        <v>46</v>
      </c>
    </row>
    <row r="17" ht="24" spans="1:19">
      <c r="A17" s="46">
        <v>11</v>
      </c>
      <c r="B17" s="64" t="s">
        <v>51</v>
      </c>
      <c r="C17" s="64" t="s">
        <v>40</v>
      </c>
      <c r="D17" s="65" t="s">
        <v>41</v>
      </c>
      <c r="E17" s="65" t="s">
        <v>37</v>
      </c>
      <c r="F17" s="73">
        <v>321</v>
      </c>
      <c r="G17" s="71" t="s">
        <v>52</v>
      </c>
      <c r="H17" s="67">
        <v>2018</v>
      </c>
      <c r="I17" s="67">
        <v>2018</v>
      </c>
      <c r="J17" s="68">
        <v>6.904</v>
      </c>
      <c r="K17" s="74">
        <v>6.904</v>
      </c>
      <c r="L17" s="68"/>
      <c r="M17" s="68"/>
      <c r="N17" s="65" t="s">
        <v>43</v>
      </c>
      <c r="O17" s="70">
        <v>11</v>
      </c>
      <c r="P17" s="70">
        <v>42</v>
      </c>
      <c r="Q17" s="65" t="s">
        <v>44</v>
      </c>
      <c r="R17" s="65" t="s">
        <v>45</v>
      </c>
      <c r="S17" s="65" t="s">
        <v>46</v>
      </c>
    </row>
    <row r="18" spans="1:19">
      <c r="A18" s="46">
        <v>12</v>
      </c>
      <c r="B18" s="57" t="s">
        <v>53</v>
      </c>
      <c r="C18" s="57"/>
      <c r="D18" s="59"/>
      <c r="E18" s="60" t="s">
        <v>37</v>
      </c>
      <c r="F18" s="59">
        <f>SUM(F19:F23)</f>
        <v>3200</v>
      </c>
      <c r="G18" s="61"/>
      <c r="H18" s="62"/>
      <c r="I18" s="62"/>
      <c r="J18" s="62">
        <f>SUM(J19:J23)</f>
        <v>66.84</v>
      </c>
      <c r="K18" s="62">
        <f>SUM(K19:K23)</f>
        <v>54.72</v>
      </c>
      <c r="L18" s="62">
        <f>SUM(L19:L23)</f>
        <v>12.12</v>
      </c>
      <c r="M18" s="62">
        <f>SUM(M19:M23)</f>
        <v>0</v>
      </c>
      <c r="N18" s="62"/>
      <c r="O18" s="59">
        <f>SUM(O19:O23)</f>
        <v>201</v>
      </c>
      <c r="P18" s="59">
        <f>SUM(P19:P23)</f>
        <v>716</v>
      </c>
      <c r="Q18" s="62"/>
      <c r="R18" s="62"/>
      <c r="S18" s="63" t="s">
        <v>54</v>
      </c>
    </row>
    <row r="19" ht="24" spans="1:19">
      <c r="A19" s="46">
        <v>13</v>
      </c>
      <c r="B19" s="64" t="s">
        <v>55</v>
      </c>
      <c r="C19" s="64" t="s">
        <v>40</v>
      </c>
      <c r="D19" s="65" t="s">
        <v>41</v>
      </c>
      <c r="E19" s="65" t="s">
        <v>37</v>
      </c>
      <c r="F19" s="66">
        <v>375</v>
      </c>
      <c r="G19" s="72" t="s">
        <v>56</v>
      </c>
      <c r="H19" s="67">
        <v>2018</v>
      </c>
      <c r="I19" s="67">
        <v>2018</v>
      </c>
      <c r="J19" s="68">
        <v>7.5</v>
      </c>
      <c r="K19" s="69">
        <v>7.5</v>
      </c>
      <c r="L19" s="68"/>
      <c r="M19" s="68"/>
      <c r="N19" s="65" t="s">
        <v>43</v>
      </c>
      <c r="O19" s="70">
        <v>12</v>
      </c>
      <c r="P19" s="70">
        <v>48</v>
      </c>
      <c r="Q19" s="65" t="s">
        <v>44</v>
      </c>
      <c r="R19" s="65" t="s">
        <v>45</v>
      </c>
      <c r="S19" s="65" t="s">
        <v>46</v>
      </c>
    </row>
    <row r="20" ht="24" spans="1:19">
      <c r="A20" s="46">
        <v>14</v>
      </c>
      <c r="B20" s="64" t="s">
        <v>57</v>
      </c>
      <c r="C20" s="64" t="s">
        <v>40</v>
      </c>
      <c r="D20" s="65" t="s">
        <v>41</v>
      </c>
      <c r="E20" s="65" t="s">
        <v>37</v>
      </c>
      <c r="F20" s="66">
        <v>25</v>
      </c>
      <c r="G20" s="71" t="s">
        <v>58</v>
      </c>
      <c r="H20" s="67">
        <v>2018</v>
      </c>
      <c r="I20" s="67">
        <v>2018</v>
      </c>
      <c r="J20" s="68">
        <v>0.5</v>
      </c>
      <c r="K20" s="69">
        <v>0.5</v>
      </c>
      <c r="L20" s="68"/>
      <c r="M20" s="68"/>
      <c r="N20" s="65" t="s">
        <v>43</v>
      </c>
      <c r="O20" s="70">
        <v>1</v>
      </c>
      <c r="P20" s="70">
        <v>4</v>
      </c>
      <c r="Q20" s="65" t="s">
        <v>44</v>
      </c>
      <c r="R20" s="65" t="s">
        <v>45</v>
      </c>
      <c r="S20" s="65" t="s">
        <v>46</v>
      </c>
    </row>
    <row r="21" ht="48" spans="1:19">
      <c r="A21" s="46">
        <v>15</v>
      </c>
      <c r="B21" s="64" t="s">
        <v>59</v>
      </c>
      <c r="C21" s="64" t="s">
        <v>40</v>
      </c>
      <c r="D21" s="75" t="s">
        <v>60</v>
      </c>
      <c r="E21" s="65" t="s">
        <v>37</v>
      </c>
      <c r="F21" s="70">
        <v>800</v>
      </c>
      <c r="G21" s="64" t="s">
        <v>61</v>
      </c>
      <c r="H21" s="76">
        <v>2018</v>
      </c>
      <c r="I21" s="76" t="s">
        <v>62</v>
      </c>
      <c r="J21" s="77">
        <f>K21+L21+M21</f>
        <v>8</v>
      </c>
      <c r="K21" s="77">
        <v>5</v>
      </c>
      <c r="L21" s="77">
        <v>3</v>
      </c>
      <c r="M21" s="77"/>
      <c r="N21" s="78" t="s">
        <v>63</v>
      </c>
      <c r="O21" s="46">
        <v>89</v>
      </c>
      <c r="P21" s="46">
        <v>311</v>
      </c>
      <c r="Q21" s="78" t="s">
        <v>64</v>
      </c>
      <c r="R21" s="78" t="s">
        <v>65</v>
      </c>
      <c r="S21" s="79" t="s">
        <v>66</v>
      </c>
    </row>
    <row r="22" ht="60" spans="1:19">
      <c r="A22" s="46">
        <v>16</v>
      </c>
      <c r="B22" s="64" t="s">
        <v>67</v>
      </c>
      <c r="C22" s="64" t="s">
        <v>40</v>
      </c>
      <c r="D22" s="75" t="s">
        <v>41</v>
      </c>
      <c r="E22" s="65" t="s">
        <v>37</v>
      </c>
      <c r="F22" s="46">
        <v>1940</v>
      </c>
      <c r="G22" s="64" t="s">
        <v>68</v>
      </c>
      <c r="H22" s="76">
        <v>2018</v>
      </c>
      <c r="I22" s="76" t="s">
        <v>62</v>
      </c>
      <c r="J22" s="77">
        <f>K22+L22+M22</f>
        <v>46.56</v>
      </c>
      <c r="K22" s="77">
        <v>37.44</v>
      </c>
      <c r="L22" s="77">
        <v>9.12</v>
      </c>
      <c r="M22" s="77"/>
      <c r="N22" s="80" t="s">
        <v>69</v>
      </c>
      <c r="O22" s="46">
        <v>97</v>
      </c>
      <c r="P22" s="46">
        <v>345</v>
      </c>
      <c r="Q22" s="78" t="s">
        <v>70</v>
      </c>
      <c r="R22" s="78" t="s">
        <v>65</v>
      </c>
      <c r="S22" s="79" t="s">
        <v>66</v>
      </c>
    </row>
    <row r="23" ht="36" spans="1:19">
      <c r="A23" s="46">
        <v>17</v>
      </c>
      <c r="B23" s="64" t="s">
        <v>71</v>
      </c>
      <c r="C23" s="64" t="s">
        <v>72</v>
      </c>
      <c r="D23" s="75" t="s">
        <v>41</v>
      </c>
      <c r="E23" s="65" t="s">
        <v>37</v>
      </c>
      <c r="F23" s="46">
        <v>60</v>
      </c>
      <c r="G23" s="64" t="s">
        <v>73</v>
      </c>
      <c r="H23" s="76">
        <v>2018</v>
      </c>
      <c r="I23" s="76" t="s">
        <v>62</v>
      </c>
      <c r="J23" s="77">
        <v>4.28</v>
      </c>
      <c r="K23" s="77">
        <v>4.28</v>
      </c>
      <c r="L23" s="77"/>
      <c r="M23" s="77"/>
      <c r="N23" s="78" t="s">
        <v>63</v>
      </c>
      <c r="O23" s="46">
        <v>2</v>
      </c>
      <c r="P23" s="46">
        <v>8</v>
      </c>
      <c r="Q23" s="65" t="s">
        <v>44</v>
      </c>
      <c r="R23" s="78" t="s">
        <v>65</v>
      </c>
      <c r="S23" s="79" t="s">
        <v>66</v>
      </c>
    </row>
    <row r="24" spans="1:19">
      <c r="A24" s="46">
        <v>18</v>
      </c>
      <c r="B24" s="57" t="s">
        <v>74</v>
      </c>
      <c r="C24" s="57"/>
      <c r="D24" s="59"/>
      <c r="E24" s="60" t="s">
        <v>37</v>
      </c>
      <c r="F24" s="59"/>
      <c r="G24" s="81"/>
      <c r="H24" s="82"/>
      <c r="I24" s="82"/>
      <c r="J24" s="82">
        <v>0</v>
      </c>
      <c r="K24" s="82">
        <v>0</v>
      </c>
      <c r="L24" s="82">
        <v>0</v>
      </c>
      <c r="M24" s="82">
        <v>0</v>
      </c>
      <c r="N24" s="82"/>
      <c r="O24" s="59"/>
      <c r="P24" s="59"/>
      <c r="Q24" s="62"/>
      <c r="R24" s="62"/>
      <c r="S24" s="63"/>
    </row>
    <row r="25" spans="1:19">
      <c r="A25" s="46">
        <v>19</v>
      </c>
      <c r="B25" s="57" t="s">
        <v>75</v>
      </c>
      <c r="C25" s="57"/>
      <c r="D25" s="59"/>
      <c r="E25" s="60" t="s">
        <v>76</v>
      </c>
      <c r="F25" s="59">
        <f>SUM(F26:F26)</f>
        <v>1</v>
      </c>
      <c r="G25" s="81"/>
      <c r="H25" s="82"/>
      <c r="I25" s="82"/>
      <c r="J25" s="82">
        <f>SUM(J26:J26)</f>
        <v>60</v>
      </c>
      <c r="K25" s="82">
        <f>SUM(K26:K26)</f>
        <v>60</v>
      </c>
      <c r="L25" s="82">
        <f>SUM(L26:L26)</f>
        <v>0</v>
      </c>
      <c r="M25" s="82">
        <f>SUM(M26:M26)</f>
        <v>0</v>
      </c>
      <c r="N25" s="82"/>
      <c r="O25" s="59">
        <f>SUM(O26:O26)</f>
        <v>52</v>
      </c>
      <c r="P25" s="59">
        <f>SUM(P26:P26)</f>
        <v>155</v>
      </c>
      <c r="Q25" s="62"/>
      <c r="R25" s="62"/>
      <c r="S25" s="63" t="s">
        <v>30</v>
      </c>
    </row>
    <row r="26" ht="84" spans="1:19">
      <c r="A26" s="83">
        <v>20</v>
      </c>
      <c r="B26" s="84" t="s">
        <v>77</v>
      </c>
      <c r="C26" s="84" t="s">
        <v>40</v>
      </c>
      <c r="D26" s="85" t="s">
        <v>41</v>
      </c>
      <c r="E26" s="86" t="s">
        <v>34</v>
      </c>
      <c r="F26" s="87">
        <v>1</v>
      </c>
      <c r="G26" s="84" t="s">
        <v>78</v>
      </c>
      <c r="H26" s="88" t="s">
        <v>79</v>
      </c>
      <c r="I26" s="88" t="s">
        <v>79</v>
      </c>
      <c r="J26" s="83">
        <v>60</v>
      </c>
      <c r="K26" s="89">
        <v>60</v>
      </c>
      <c r="L26" s="90"/>
      <c r="M26" s="90"/>
      <c r="N26" s="85" t="s">
        <v>80</v>
      </c>
      <c r="O26" s="87">
        <v>52</v>
      </c>
      <c r="P26" s="87">
        <v>155</v>
      </c>
      <c r="Q26" s="85" t="s">
        <v>81</v>
      </c>
      <c r="R26" s="85" t="s">
        <v>82</v>
      </c>
      <c r="S26" s="86" t="s">
        <v>46</v>
      </c>
    </row>
    <row r="27" spans="1:19">
      <c r="A27" s="46">
        <v>21</v>
      </c>
      <c r="B27" s="91" t="s">
        <v>83</v>
      </c>
      <c r="C27" s="40"/>
      <c r="D27" s="38"/>
      <c r="E27" s="38" t="s">
        <v>26</v>
      </c>
      <c r="F27" s="38"/>
      <c r="G27" s="40"/>
      <c r="H27" s="38"/>
      <c r="I27" s="38"/>
      <c r="J27" s="42">
        <f t="shared" ref="J27:M27" si="4">J28+J31+J34+J36+J38+J39</f>
        <v>161.72</v>
      </c>
      <c r="K27" s="42">
        <f t="shared" si="4"/>
        <v>161.72</v>
      </c>
      <c r="L27" s="42">
        <f t="shared" si="4"/>
        <v>0</v>
      </c>
      <c r="M27" s="42">
        <f t="shared" si="4"/>
        <v>0</v>
      </c>
      <c r="N27" s="38"/>
      <c r="O27" s="38"/>
      <c r="P27" s="38"/>
      <c r="Q27" s="43"/>
      <c r="R27" s="43"/>
      <c r="S27" s="38" t="s">
        <v>26</v>
      </c>
    </row>
    <row r="28" spans="1:19">
      <c r="A28" s="46">
        <v>22</v>
      </c>
      <c r="B28" s="57" t="s">
        <v>84</v>
      </c>
      <c r="C28" s="57"/>
      <c r="D28" s="59"/>
      <c r="E28" s="60" t="s">
        <v>85</v>
      </c>
      <c r="F28" s="59">
        <f>SUM(F29:F30)</f>
        <v>459</v>
      </c>
      <c r="G28" s="81"/>
      <c r="H28" s="82"/>
      <c r="I28" s="82"/>
      <c r="J28" s="82">
        <f>SUM(J29:J30)</f>
        <v>50.72</v>
      </c>
      <c r="K28" s="82">
        <f>SUM(K29:K30)</f>
        <v>50.72</v>
      </c>
      <c r="L28" s="82">
        <f>SUM(L29:L30)</f>
        <v>0</v>
      </c>
      <c r="M28" s="82">
        <f>SUM(M29:M30)</f>
        <v>0</v>
      </c>
      <c r="N28" s="82"/>
      <c r="O28" s="59">
        <f>SUM(O29:O30)</f>
        <v>226</v>
      </c>
      <c r="P28" s="59">
        <f>SUM(P29:P30)</f>
        <v>780</v>
      </c>
      <c r="Q28" s="59"/>
      <c r="R28" s="59"/>
      <c r="S28" s="63" t="s">
        <v>30</v>
      </c>
    </row>
    <row r="29" ht="24" spans="1:19">
      <c r="A29" s="46">
        <v>23</v>
      </c>
      <c r="B29" s="64" t="s">
        <v>86</v>
      </c>
      <c r="C29" s="64" t="s">
        <v>40</v>
      </c>
      <c r="D29" s="65" t="s">
        <v>41</v>
      </c>
      <c r="E29" s="65" t="s">
        <v>85</v>
      </c>
      <c r="F29" s="66">
        <v>49</v>
      </c>
      <c r="G29" s="72" t="s">
        <v>87</v>
      </c>
      <c r="H29" s="67">
        <v>2018</v>
      </c>
      <c r="I29" s="67">
        <v>2018</v>
      </c>
      <c r="J29" s="68">
        <v>9.8</v>
      </c>
      <c r="K29" s="69">
        <v>9.8</v>
      </c>
      <c r="L29" s="68"/>
      <c r="M29" s="68"/>
      <c r="N29" s="65" t="s">
        <v>43</v>
      </c>
      <c r="O29" s="70">
        <v>21</v>
      </c>
      <c r="P29" s="70">
        <v>66</v>
      </c>
      <c r="Q29" s="65" t="s">
        <v>44</v>
      </c>
      <c r="R29" s="65" t="s">
        <v>45</v>
      </c>
      <c r="S29" s="65" t="s">
        <v>46</v>
      </c>
    </row>
    <row r="30" ht="24" spans="1:19">
      <c r="A30" s="46">
        <v>24</v>
      </c>
      <c r="B30" s="64" t="s">
        <v>88</v>
      </c>
      <c r="C30" s="64" t="s">
        <v>40</v>
      </c>
      <c r="D30" s="65" t="s">
        <v>41</v>
      </c>
      <c r="E30" s="65" t="s">
        <v>85</v>
      </c>
      <c r="F30" s="66">
        <v>410</v>
      </c>
      <c r="G30" s="72" t="s">
        <v>89</v>
      </c>
      <c r="H30" s="67">
        <v>2018</v>
      </c>
      <c r="I30" s="67">
        <v>2018</v>
      </c>
      <c r="J30" s="68">
        <v>40.92</v>
      </c>
      <c r="K30" s="69">
        <v>40.92</v>
      </c>
      <c r="L30" s="68"/>
      <c r="M30" s="68"/>
      <c r="N30" s="65" t="s">
        <v>43</v>
      </c>
      <c r="O30" s="70">
        <v>205</v>
      </c>
      <c r="P30" s="70">
        <v>714</v>
      </c>
      <c r="Q30" s="65" t="s">
        <v>44</v>
      </c>
      <c r="R30" s="65" t="s">
        <v>45</v>
      </c>
      <c r="S30" s="65" t="s">
        <v>46</v>
      </c>
    </row>
    <row r="31" spans="1:19">
      <c r="A31" s="46">
        <v>25</v>
      </c>
      <c r="B31" s="57" t="s">
        <v>90</v>
      </c>
      <c r="C31" s="57"/>
      <c r="D31" s="59"/>
      <c r="E31" s="60" t="s">
        <v>85</v>
      </c>
      <c r="F31" s="59">
        <f>SUM(F32:F33)</f>
        <v>218</v>
      </c>
      <c r="G31" s="81"/>
      <c r="H31" s="82"/>
      <c r="I31" s="82"/>
      <c r="J31" s="82">
        <f>SUM(J32:J33)</f>
        <v>109.6</v>
      </c>
      <c r="K31" s="82">
        <f>SUM(K32:K33)</f>
        <v>109.6</v>
      </c>
      <c r="L31" s="82">
        <f>SUM(L32:L33)</f>
        <v>0</v>
      </c>
      <c r="M31" s="82">
        <f>SUM(M32:M33)</f>
        <v>0</v>
      </c>
      <c r="N31" s="82"/>
      <c r="O31" s="59">
        <f>SUM(O32:O33)</f>
        <v>115</v>
      </c>
      <c r="P31" s="59">
        <f>SUM(P32:P33)</f>
        <v>406</v>
      </c>
      <c r="Q31" s="59"/>
      <c r="R31" s="59"/>
      <c r="S31" s="63" t="s">
        <v>30</v>
      </c>
    </row>
    <row r="32" ht="24" spans="1:19">
      <c r="A32" s="46">
        <v>26</v>
      </c>
      <c r="B32" s="64" t="s">
        <v>91</v>
      </c>
      <c r="C32" s="64" t="s">
        <v>40</v>
      </c>
      <c r="D32" s="65" t="s">
        <v>41</v>
      </c>
      <c r="E32" s="65" t="s">
        <v>85</v>
      </c>
      <c r="F32" s="66">
        <v>96</v>
      </c>
      <c r="G32" s="72" t="s">
        <v>92</v>
      </c>
      <c r="H32" s="67">
        <v>2018</v>
      </c>
      <c r="I32" s="67">
        <v>2018</v>
      </c>
      <c r="J32" s="68">
        <v>48.6</v>
      </c>
      <c r="K32" s="69">
        <v>48.6</v>
      </c>
      <c r="L32" s="68"/>
      <c r="M32" s="68"/>
      <c r="N32" s="65" t="s">
        <v>43</v>
      </c>
      <c r="O32" s="70">
        <v>54</v>
      </c>
      <c r="P32" s="70">
        <v>188</v>
      </c>
      <c r="Q32" s="65" t="s">
        <v>44</v>
      </c>
      <c r="R32" s="65" t="s">
        <v>45</v>
      </c>
      <c r="S32" s="65" t="s">
        <v>46</v>
      </c>
    </row>
    <row r="33" ht="24" spans="1:19">
      <c r="A33" s="46">
        <v>27</v>
      </c>
      <c r="B33" s="64" t="s">
        <v>93</v>
      </c>
      <c r="C33" s="64" t="s">
        <v>40</v>
      </c>
      <c r="D33" s="65" t="s">
        <v>41</v>
      </c>
      <c r="E33" s="65" t="s">
        <v>85</v>
      </c>
      <c r="F33" s="66">
        <v>122</v>
      </c>
      <c r="G33" s="72" t="s">
        <v>94</v>
      </c>
      <c r="H33" s="67">
        <v>2018</v>
      </c>
      <c r="I33" s="67">
        <v>2018</v>
      </c>
      <c r="J33" s="68">
        <v>61</v>
      </c>
      <c r="K33" s="69">
        <v>61</v>
      </c>
      <c r="L33" s="68"/>
      <c r="M33" s="68"/>
      <c r="N33" s="65" t="s">
        <v>43</v>
      </c>
      <c r="O33" s="70">
        <v>61</v>
      </c>
      <c r="P33" s="70">
        <v>218</v>
      </c>
      <c r="Q33" s="65" t="s">
        <v>44</v>
      </c>
      <c r="R33" s="65" t="s">
        <v>45</v>
      </c>
      <c r="S33" s="65" t="s">
        <v>46</v>
      </c>
    </row>
    <row r="34" spans="1:19">
      <c r="A34" s="46">
        <v>28</v>
      </c>
      <c r="B34" s="57" t="s">
        <v>95</v>
      </c>
      <c r="C34" s="57"/>
      <c r="D34" s="59"/>
      <c r="E34" s="60" t="s">
        <v>85</v>
      </c>
      <c r="F34" s="59">
        <f>SUM(F35:F35)</f>
        <v>10</v>
      </c>
      <c r="G34" s="61"/>
      <c r="H34" s="62"/>
      <c r="I34" s="62"/>
      <c r="J34" s="62">
        <f>SUM(J35:J35)</f>
        <v>1</v>
      </c>
      <c r="K34" s="62">
        <f>SUM(K35:K35)</f>
        <v>1</v>
      </c>
      <c r="L34" s="62">
        <f>SUM(L35:L35)</f>
        <v>0</v>
      </c>
      <c r="M34" s="62">
        <f>SUM(M35:M35)</f>
        <v>0</v>
      </c>
      <c r="N34" s="62"/>
      <c r="O34" s="59">
        <f>SUM(O35:O35)</f>
        <v>1</v>
      </c>
      <c r="P34" s="59">
        <f>SUM(P35:P35)</f>
        <v>1</v>
      </c>
      <c r="Q34" s="59"/>
      <c r="R34" s="59"/>
      <c r="S34" s="63"/>
    </row>
    <row r="35" ht="24" spans="1:19">
      <c r="A35" s="46">
        <v>29</v>
      </c>
      <c r="B35" s="64" t="s">
        <v>96</v>
      </c>
      <c r="C35" s="64" t="s">
        <v>40</v>
      </c>
      <c r="D35" s="65" t="s">
        <v>41</v>
      </c>
      <c r="E35" s="65" t="s">
        <v>85</v>
      </c>
      <c r="F35" s="66">
        <v>10</v>
      </c>
      <c r="G35" s="72" t="s">
        <v>97</v>
      </c>
      <c r="H35" s="67">
        <v>2018</v>
      </c>
      <c r="I35" s="67">
        <v>2018</v>
      </c>
      <c r="J35" s="68">
        <v>1</v>
      </c>
      <c r="K35" s="69">
        <v>1</v>
      </c>
      <c r="L35" s="68"/>
      <c r="M35" s="68"/>
      <c r="N35" s="65" t="s">
        <v>43</v>
      </c>
      <c r="O35" s="70">
        <v>1</v>
      </c>
      <c r="P35" s="70">
        <v>1</v>
      </c>
      <c r="Q35" s="65" t="s">
        <v>44</v>
      </c>
      <c r="R35" s="65" t="s">
        <v>45</v>
      </c>
      <c r="S35" s="65" t="s">
        <v>46</v>
      </c>
    </row>
    <row r="36" spans="1:19">
      <c r="A36" s="46">
        <v>30</v>
      </c>
      <c r="B36" s="57" t="s">
        <v>98</v>
      </c>
      <c r="C36" s="57"/>
      <c r="D36" s="59"/>
      <c r="E36" s="60" t="s">
        <v>99</v>
      </c>
      <c r="F36" s="59">
        <f>SUM(F37:F37)</f>
        <v>260</v>
      </c>
      <c r="G36" s="81"/>
      <c r="H36" s="82"/>
      <c r="I36" s="82"/>
      <c r="J36" s="82">
        <f>SUM(J37:J37)</f>
        <v>0.4</v>
      </c>
      <c r="K36" s="82">
        <f>SUM(K37:K37)</f>
        <v>0.4</v>
      </c>
      <c r="L36" s="82">
        <f>SUM(L37:L37)</f>
        <v>0</v>
      </c>
      <c r="M36" s="82">
        <f>SUM(M37:M37)</f>
        <v>0</v>
      </c>
      <c r="N36" s="82"/>
      <c r="O36" s="59">
        <f>SUM(O37:O37)</f>
        <v>1</v>
      </c>
      <c r="P36" s="59">
        <f>SUM(P37:P37)</f>
        <v>1</v>
      </c>
      <c r="Q36" s="59"/>
      <c r="R36" s="59"/>
      <c r="S36" s="63"/>
    </row>
    <row r="37" ht="24" spans="1:19">
      <c r="A37" s="46">
        <v>31</v>
      </c>
      <c r="B37" s="64" t="s">
        <v>100</v>
      </c>
      <c r="C37" s="64" t="s">
        <v>40</v>
      </c>
      <c r="D37" s="65" t="s">
        <v>41</v>
      </c>
      <c r="E37" s="65" t="s">
        <v>101</v>
      </c>
      <c r="F37" s="66">
        <v>260</v>
      </c>
      <c r="G37" s="72" t="s">
        <v>102</v>
      </c>
      <c r="H37" s="67">
        <v>2018</v>
      </c>
      <c r="I37" s="67">
        <v>2018</v>
      </c>
      <c r="J37" s="68">
        <v>0.4</v>
      </c>
      <c r="K37" s="69">
        <v>0.4</v>
      </c>
      <c r="L37" s="68"/>
      <c r="M37" s="68"/>
      <c r="N37" s="65" t="s">
        <v>43</v>
      </c>
      <c r="O37" s="70">
        <v>1</v>
      </c>
      <c r="P37" s="70">
        <v>1</v>
      </c>
      <c r="Q37" s="65" t="s">
        <v>44</v>
      </c>
      <c r="R37" s="65" t="s">
        <v>45</v>
      </c>
      <c r="S37" s="65" t="s">
        <v>46</v>
      </c>
    </row>
    <row r="38" spans="1:19">
      <c r="A38" s="46">
        <v>32</v>
      </c>
      <c r="B38" s="57" t="s">
        <v>103</v>
      </c>
      <c r="C38" s="57"/>
      <c r="D38" s="59"/>
      <c r="E38" s="60" t="s">
        <v>37</v>
      </c>
      <c r="F38" s="59"/>
      <c r="G38" s="81"/>
      <c r="H38" s="82"/>
      <c r="I38" s="82"/>
      <c r="J38" s="82"/>
      <c r="K38" s="82"/>
      <c r="L38" s="82"/>
      <c r="M38" s="82"/>
      <c r="N38" s="82"/>
      <c r="O38" s="59"/>
      <c r="P38" s="59"/>
      <c r="Q38" s="59"/>
      <c r="R38" s="59"/>
      <c r="S38" s="63"/>
    </row>
    <row r="39" spans="1:19">
      <c r="A39" s="46">
        <v>33</v>
      </c>
      <c r="B39" s="57" t="s">
        <v>104</v>
      </c>
      <c r="C39" s="57"/>
      <c r="D39" s="59"/>
      <c r="E39" s="60" t="s">
        <v>105</v>
      </c>
      <c r="F39" s="59"/>
      <c r="G39" s="57"/>
      <c r="H39" s="59"/>
      <c r="I39" s="59"/>
      <c r="J39" s="59"/>
      <c r="K39" s="59"/>
      <c r="L39" s="59"/>
      <c r="M39" s="59"/>
      <c r="N39" s="59"/>
      <c r="O39" s="59"/>
      <c r="P39" s="59"/>
      <c r="Q39" s="59"/>
      <c r="R39" s="59"/>
      <c r="S39" s="63"/>
    </row>
    <row r="40" spans="1:19">
      <c r="A40" s="46">
        <v>34</v>
      </c>
      <c r="B40" s="91" t="s">
        <v>106</v>
      </c>
      <c r="C40" s="40"/>
      <c r="D40" s="38"/>
      <c r="E40" s="38" t="s">
        <v>26</v>
      </c>
      <c r="F40" s="38"/>
      <c r="G40" s="92"/>
      <c r="H40" s="41"/>
      <c r="I40" s="41"/>
      <c r="J40" s="42">
        <f t="shared" ref="J40:M40" si="5">J41+J42+J46+J47+J49+J51</f>
        <v>180</v>
      </c>
      <c r="K40" s="42">
        <f t="shared" si="5"/>
        <v>60</v>
      </c>
      <c r="L40" s="42">
        <f t="shared" si="5"/>
        <v>120</v>
      </c>
      <c r="M40" s="42">
        <f t="shared" si="5"/>
        <v>0</v>
      </c>
      <c r="N40" s="38"/>
      <c r="O40" s="38"/>
      <c r="P40" s="38"/>
      <c r="Q40" s="43"/>
      <c r="R40" s="43"/>
      <c r="S40" s="38" t="s">
        <v>26</v>
      </c>
    </row>
    <row r="41" spans="1:19">
      <c r="A41" s="46">
        <v>35</v>
      </c>
      <c r="B41" s="57" t="s">
        <v>107</v>
      </c>
      <c r="C41" s="57"/>
      <c r="D41" s="59"/>
      <c r="E41" s="60" t="s">
        <v>108</v>
      </c>
      <c r="F41" s="59"/>
      <c r="G41" s="81"/>
      <c r="H41" s="82"/>
      <c r="I41" s="82"/>
      <c r="J41" s="82"/>
      <c r="K41" s="82"/>
      <c r="L41" s="82"/>
      <c r="M41" s="82"/>
      <c r="N41" s="82"/>
      <c r="O41" s="59"/>
      <c r="P41" s="59"/>
      <c r="Q41" s="82"/>
      <c r="R41" s="82"/>
      <c r="S41" s="60"/>
    </row>
    <row r="42" spans="1:19">
      <c r="A42" s="46">
        <v>36</v>
      </c>
      <c r="B42" s="57" t="s">
        <v>109</v>
      </c>
      <c r="C42" s="57"/>
      <c r="D42" s="59"/>
      <c r="E42" s="60" t="s">
        <v>108</v>
      </c>
      <c r="F42" s="59">
        <f>SUM(F43:F45)</f>
        <v>3</v>
      </c>
      <c r="G42" s="81"/>
      <c r="H42" s="82"/>
      <c r="I42" s="82"/>
      <c r="J42" s="82">
        <f>SUM(J43:J45)</f>
        <v>60</v>
      </c>
      <c r="K42" s="82">
        <f>SUM(K43:K45)</f>
        <v>0</v>
      </c>
      <c r="L42" s="82">
        <f>SUM(L43:L45)</f>
        <v>60</v>
      </c>
      <c r="M42" s="82">
        <f>SUM(M43:M45)</f>
        <v>0</v>
      </c>
      <c r="N42" s="82"/>
      <c r="O42" s="59">
        <f>SUM(O43:O45)</f>
        <v>497</v>
      </c>
      <c r="P42" s="59">
        <f>SUM(P43:P45)</f>
        <v>1635</v>
      </c>
      <c r="Q42" s="82"/>
      <c r="R42" s="82"/>
      <c r="S42" s="60"/>
    </row>
    <row r="43" ht="36" spans="1:19">
      <c r="A43" s="83">
        <v>37</v>
      </c>
      <c r="B43" s="84" t="s">
        <v>110</v>
      </c>
      <c r="C43" s="84" t="s">
        <v>111</v>
      </c>
      <c r="D43" s="85" t="s">
        <v>41</v>
      </c>
      <c r="E43" s="85" t="s">
        <v>34</v>
      </c>
      <c r="F43" s="83">
        <v>1</v>
      </c>
      <c r="G43" s="84" t="s">
        <v>112</v>
      </c>
      <c r="H43" s="93" t="s">
        <v>79</v>
      </c>
      <c r="I43" s="93" t="s">
        <v>79</v>
      </c>
      <c r="J43" s="94">
        <v>20</v>
      </c>
      <c r="K43" s="94"/>
      <c r="L43" s="94">
        <v>20</v>
      </c>
      <c r="M43" s="94"/>
      <c r="N43" s="95" t="s">
        <v>113</v>
      </c>
      <c r="O43" s="83">
        <v>102</v>
      </c>
      <c r="P43" s="83">
        <v>329</v>
      </c>
      <c r="Q43" s="95" t="s">
        <v>114</v>
      </c>
      <c r="R43" s="95" t="s">
        <v>115</v>
      </c>
      <c r="S43" s="95" t="s">
        <v>116</v>
      </c>
    </row>
    <row r="44" ht="36" spans="1:19">
      <c r="A44" s="83">
        <v>38</v>
      </c>
      <c r="B44" s="84" t="s">
        <v>117</v>
      </c>
      <c r="C44" s="84" t="s">
        <v>118</v>
      </c>
      <c r="D44" s="85" t="s">
        <v>41</v>
      </c>
      <c r="E44" s="85" t="s">
        <v>34</v>
      </c>
      <c r="F44" s="83">
        <v>1</v>
      </c>
      <c r="G44" s="84" t="s">
        <v>119</v>
      </c>
      <c r="H44" s="93" t="s">
        <v>79</v>
      </c>
      <c r="I44" s="93" t="s">
        <v>79</v>
      </c>
      <c r="J44" s="94">
        <v>20</v>
      </c>
      <c r="K44" s="94"/>
      <c r="L44" s="94">
        <v>20</v>
      </c>
      <c r="M44" s="94"/>
      <c r="N44" s="95" t="s">
        <v>113</v>
      </c>
      <c r="O44" s="83">
        <v>214</v>
      </c>
      <c r="P44" s="83">
        <v>717</v>
      </c>
      <c r="Q44" s="95" t="s">
        <v>114</v>
      </c>
      <c r="R44" s="95" t="s">
        <v>115</v>
      </c>
      <c r="S44" s="95" t="s">
        <v>116</v>
      </c>
    </row>
    <row r="45" ht="36" spans="1:19">
      <c r="A45" s="83">
        <v>39</v>
      </c>
      <c r="B45" s="84" t="s">
        <v>120</v>
      </c>
      <c r="C45" s="84" t="s">
        <v>121</v>
      </c>
      <c r="D45" s="85" t="s">
        <v>41</v>
      </c>
      <c r="E45" s="85" t="s">
        <v>34</v>
      </c>
      <c r="F45" s="83">
        <v>1</v>
      </c>
      <c r="G45" s="84" t="s">
        <v>119</v>
      </c>
      <c r="H45" s="93" t="s">
        <v>79</v>
      </c>
      <c r="I45" s="93" t="s">
        <v>79</v>
      </c>
      <c r="J45" s="94">
        <v>20</v>
      </c>
      <c r="K45" s="94"/>
      <c r="L45" s="94">
        <v>20</v>
      </c>
      <c r="M45" s="94"/>
      <c r="N45" s="95" t="s">
        <v>113</v>
      </c>
      <c r="O45" s="83">
        <v>181</v>
      </c>
      <c r="P45" s="83">
        <v>589</v>
      </c>
      <c r="Q45" s="95" t="s">
        <v>114</v>
      </c>
      <c r="R45" s="95" t="s">
        <v>115</v>
      </c>
      <c r="S45" s="95" t="s">
        <v>116</v>
      </c>
    </row>
    <row r="46" spans="1:19">
      <c r="A46" s="46">
        <v>40</v>
      </c>
      <c r="B46" s="96" t="s">
        <v>122</v>
      </c>
      <c r="C46" s="96"/>
      <c r="D46" s="97"/>
      <c r="E46" s="98" t="s">
        <v>108</v>
      </c>
      <c r="F46" s="97"/>
      <c r="G46" s="99"/>
      <c r="H46" s="100"/>
      <c r="I46" s="100"/>
      <c r="J46" s="100"/>
      <c r="K46" s="100"/>
      <c r="L46" s="100"/>
      <c r="M46" s="100"/>
      <c r="N46" s="100"/>
      <c r="O46" s="97"/>
      <c r="P46" s="97"/>
      <c r="Q46" s="100"/>
      <c r="R46" s="100"/>
      <c r="S46" s="98"/>
    </row>
    <row r="47" spans="1:19">
      <c r="A47" s="46">
        <v>41</v>
      </c>
      <c r="B47" s="57" t="s">
        <v>123</v>
      </c>
      <c r="C47" s="57"/>
      <c r="D47" s="59"/>
      <c r="E47" s="60" t="s">
        <v>108</v>
      </c>
      <c r="F47" s="59">
        <f>SUM(F48:F48)</f>
        <v>50</v>
      </c>
      <c r="G47" s="82"/>
      <c r="H47" s="82"/>
      <c r="I47" s="82"/>
      <c r="J47" s="82">
        <f>SUM(J48:J48)</f>
        <v>120</v>
      </c>
      <c r="K47" s="82">
        <f>SUM(K48:K48)</f>
        <v>60</v>
      </c>
      <c r="L47" s="82">
        <f>SUM(L48:L48)</f>
        <v>60</v>
      </c>
      <c r="M47" s="82">
        <f>SUM(M48:M48)</f>
        <v>0</v>
      </c>
      <c r="N47" s="82"/>
      <c r="O47" s="59">
        <f>SUM(O48:O48)</f>
        <v>70</v>
      </c>
      <c r="P47" s="59">
        <f>SUM(P48:P48)</f>
        <v>300</v>
      </c>
      <c r="Q47" s="82"/>
      <c r="R47" s="82"/>
      <c r="S47" s="60"/>
    </row>
    <row r="48" ht="36" spans="1:19">
      <c r="A48" s="46">
        <v>42</v>
      </c>
      <c r="B48" s="101" t="s">
        <v>124</v>
      </c>
      <c r="C48" s="101" t="s">
        <v>125</v>
      </c>
      <c r="D48" s="78" t="s">
        <v>41</v>
      </c>
      <c r="E48" s="78" t="s">
        <v>108</v>
      </c>
      <c r="F48" s="78">
        <v>50</v>
      </c>
      <c r="G48" s="101" t="s">
        <v>126</v>
      </c>
      <c r="H48" s="102" t="s">
        <v>79</v>
      </c>
      <c r="I48" s="102" t="s">
        <v>62</v>
      </c>
      <c r="J48" s="103">
        <v>120</v>
      </c>
      <c r="K48" s="103">
        <v>60</v>
      </c>
      <c r="L48" s="103">
        <v>60</v>
      </c>
      <c r="M48" s="103"/>
      <c r="N48" s="104" t="s">
        <v>127</v>
      </c>
      <c r="O48" s="78">
        <v>70</v>
      </c>
      <c r="P48" s="78">
        <v>300</v>
      </c>
      <c r="Q48" s="78" t="s">
        <v>44</v>
      </c>
      <c r="R48" s="78" t="s">
        <v>45</v>
      </c>
      <c r="S48" s="105" t="s">
        <v>46</v>
      </c>
    </row>
    <row r="49" spans="1:19">
      <c r="A49" s="46">
        <v>43</v>
      </c>
      <c r="B49" s="106" t="s">
        <v>128</v>
      </c>
      <c r="C49" s="106"/>
      <c r="D49" s="97"/>
      <c r="E49" s="98" t="s">
        <v>129</v>
      </c>
      <c r="F49" s="97"/>
      <c r="G49" s="106"/>
      <c r="H49" s="107"/>
      <c r="I49" s="107"/>
      <c r="J49" s="100"/>
      <c r="K49" s="100"/>
      <c r="L49" s="100"/>
      <c r="M49" s="100"/>
      <c r="N49" s="100"/>
      <c r="O49" s="97"/>
      <c r="P49" s="97"/>
      <c r="Q49" s="100"/>
      <c r="R49" s="100"/>
      <c r="S49" s="98"/>
    </row>
    <row r="50" spans="1:19">
      <c r="A50" s="46">
        <v>44</v>
      </c>
      <c r="B50" s="57" t="s">
        <v>130</v>
      </c>
      <c r="C50" s="57"/>
      <c r="D50" s="59"/>
      <c r="E50" s="60" t="s">
        <v>108</v>
      </c>
      <c r="F50" s="59"/>
      <c r="G50" s="108"/>
      <c r="H50" s="107"/>
      <c r="I50" s="107"/>
      <c r="J50" s="82"/>
      <c r="K50" s="82"/>
      <c r="L50" s="82"/>
      <c r="M50" s="82"/>
      <c r="N50" s="62"/>
      <c r="O50" s="59"/>
      <c r="P50" s="59"/>
      <c r="Q50" s="62"/>
      <c r="R50" s="62"/>
      <c r="S50" s="63"/>
    </row>
    <row r="51" spans="1:19">
      <c r="A51" s="46">
        <v>45</v>
      </c>
      <c r="B51" s="57" t="s">
        <v>131</v>
      </c>
      <c r="C51" s="57"/>
      <c r="D51" s="59"/>
      <c r="E51" s="60" t="s">
        <v>108</v>
      </c>
      <c r="F51" s="59"/>
      <c r="G51" s="81"/>
      <c r="H51" s="82"/>
      <c r="I51" s="82"/>
      <c r="J51" s="82"/>
      <c r="K51" s="82"/>
      <c r="L51" s="82"/>
      <c r="M51" s="82"/>
      <c r="N51" s="82"/>
      <c r="O51" s="59"/>
      <c r="P51" s="59"/>
      <c r="Q51" s="62"/>
      <c r="R51" s="62"/>
      <c r="S51" s="63"/>
    </row>
    <row r="52" ht="24" spans="1:19">
      <c r="A52" s="46">
        <v>46</v>
      </c>
      <c r="B52" s="91" t="s">
        <v>132</v>
      </c>
      <c r="C52" s="40"/>
      <c r="D52" s="38"/>
      <c r="E52" s="38"/>
      <c r="F52" s="38"/>
      <c r="G52" s="92"/>
      <c r="H52" s="41"/>
      <c r="I52" s="41"/>
      <c r="J52" s="42">
        <f t="shared" ref="J52:M52" si="6">J53+J55</f>
        <v>48</v>
      </c>
      <c r="K52" s="42">
        <f t="shared" si="6"/>
        <v>48</v>
      </c>
      <c r="L52" s="42">
        <f t="shared" si="6"/>
        <v>0</v>
      </c>
      <c r="M52" s="42">
        <f t="shared" si="6"/>
        <v>0</v>
      </c>
      <c r="N52" s="43"/>
      <c r="O52" s="38"/>
      <c r="P52" s="38"/>
      <c r="Q52" s="43"/>
      <c r="R52" s="43"/>
      <c r="S52" s="44"/>
    </row>
    <row r="53" spans="1:19">
      <c r="A53" s="46">
        <v>47</v>
      </c>
      <c r="B53" s="57" t="s">
        <v>133</v>
      </c>
      <c r="C53" s="57"/>
      <c r="D53" s="59"/>
      <c r="E53" s="65" t="s">
        <v>108</v>
      </c>
      <c r="F53" s="59">
        <f>SUM(F54:F54)</f>
        <v>4</v>
      </c>
      <c r="G53" s="81"/>
      <c r="H53" s="82"/>
      <c r="I53" s="82"/>
      <c r="J53" s="82">
        <f>SUM(J54:J54)</f>
        <v>48</v>
      </c>
      <c r="K53" s="82">
        <f>SUM(K54:K54)</f>
        <v>48</v>
      </c>
      <c r="L53" s="82">
        <f>SUM(L54:L54)</f>
        <v>0</v>
      </c>
      <c r="M53" s="82">
        <f>SUM(M54:M54)</f>
        <v>0</v>
      </c>
      <c r="N53" s="82"/>
      <c r="O53" s="59">
        <f>SUM(O54:O54)</f>
        <v>48</v>
      </c>
      <c r="P53" s="59">
        <f>SUM(P54:P54)</f>
        <v>192</v>
      </c>
      <c r="Q53" s="62"/>
      <c r="R53" s="62"/>
      <c r="S53" s="63"/>
    </row>
    <row r="54" ht="84" spans="1:19">
      <c r="A54" s="46">
        <v>48</v>
      </c>
      <c r="B54" s="64" t="s">
        <v>134</v>
      </c>
      <c r="C54" s="64" t="s">
        <v>40</v>
      </c>
      <c r="D54" s="65" t="s">
        <v>41</v>
      </c>
      <c r="E54" s="65" t="s">
        <v>108</v>
      </c>
      <c r="F54" s="78">
        <v>4</v>
      </c>
      <c r="G54" s="64" t="s">
        <v>135</v>
      </c>
      <c r="H54" s="109">
        <v>2018</v>
      </c>
      <c r="I54" s="109">
        <v>2018</v>
      </c>
      <c r="J54" s="80">
        <v>48</v>
      </c>
      <c r="K54" s="110">
        <v>48</v>
      </c>
      <c r="L54" s="80"/>
      <c r="M54" s="80"/>
      <c r="N54" s="65" t="s">
        <v>43</v>
      </c>
      <c r="O54" s="78">
        <v>48</v>
      </c>
      <c r="P54" s="78">
        <v>192</v>
      </c>
      <c r="Q54" s="65" t="s">
        <v>44</v>
      </c>
      <c r="R54" s="65" t="s">
        <v>45</v>
      </c>
      <c r="S54" s="65" t="s">
        <v>46</v>
      </c>
    </row>
    <row r="55" spans="1:19">
      <c r="A55" s="46">
        <v>49</v>
      </c>
      <c r="B55" s="57" t="s">
        <v>136</v>
      </c>
      <c r="C55" s="57"/>
      <c r="D55" s="59"/>
      <c r="E55" s="65" t="s">
        <v>108</v>
      </c>
      <c r="F55" s="59"/>
      <c r="G55" s="81"/>
      <c r="H55" s="82"/>
      <c r="I55" s="82"/>
      <c r="J55" s="82"/>
      <c r="K55" s="82"/>
      <c r="L55" s="82"/>
      <c r="M55" s="82"/>
      <c r="N55" s="82"/>
      <c r="O55" s="59"/>
      <c r="P55" s="59"/>
      <c r="Q55" s="62"/>
      <c r="R55" s="62"/>
      <c r="S55" s="63"/>
    </row>
    <row r="56" spans="1:19">
      <c r="A56" s="46">
        <v>50</v>
      </c>
      <c r="B56" s="57" t="s">
        <v>137</v>
      </c>
      <c r="C56" s="57"/>
      <c r="D56" s="59"/>
      <c r="E56" s="59"/>
      <c r="F56" s="59"/>
      <c r="G56" s="108"/>
      <c r="H56" s="107"/>
      <c r="I56" s="107"/>
      <c r="J56" s="82"/>
      <c r="K56" s="82"/>
      <c r="L56" s="82"/>
      <c r="M56" s="82"/>
      <c r="N56" s="62"/>
      <c r="O56" s="59"/>
      <c r="P56" s="59"/>
      <c r="Q56" s="62"/>
      <c r="R56" s="62"/>
      <c r="S56" s="63"/>
    </row>
    <row r="57" spans="1:19">
      <c r="A57" s="46">
        <v>51</v>
      </c>
      <c r="B57" s="36" t="s">
        <v>138</v>
      </c>
      <c r="C57" s="37"/>
      <c r="D57" s="38"/>
      <c r="E57" s="39" t="s">
        <v>139</v>
      </c>
      <c r="F57" s="38"/>
      <c r="G57" s="40"/>
      <c r="H57" s="41"/>
      <c r="I57" s="41"/>
      <c r="J57" s="42">
        <f t="shared" ref="J57:M57" si="7">J58+J60+J63</f>
        <v>3.05</v>
      </c>
      <c r="K57" s="42">
        <f t="shared" si="7"/>
        <v>0.75</v>
      </c>
      <c r="L57" s="42">
        <f t="shared" si="7"/>
        <v>1.15</v>
      </c>
      <c r="M57" s="42">
        <f t="shared" si="7"/>
        <v>1.15</v>
      </c>
      <c r="N57" s="42"/>
      <c r="O57" s="38"/>
      <c r="P57" s="38"/>
      <c r="Q57" s="43"/>
      <c r="R57" s="43"/>
      <c r="S57" s="38" t="s">
        <v>26</v>
      </c>
    </row>
    <row r="58" spans="1:19">
      <c r="A58" s="46">
        <v>52</v>
      </c>
      <c r="B58" s="58" t="s">
        <v>140</v>
      </c>
      <c r="C58" s="58"/>
      <c r="D58" s="59"/>
      <c r="E58" s="65" t="s">
        <v>141</v>
      </c>
      <c r="F58" s="59">
        <f>SUM(F59:F59)</f>
        <v>25</v>
      </c>
      <c r="G58" s="81"/>
      <c r="H58" s="82"/>
      <c r="I58" s="82"/>
      <c r="J58" s="82">
        <f>SUM(J59:J59)</f>
        <v>2</v>
      </c>
      <c r="K58" s="82">
        <f>SUM(K59:K59)</f>
        <v>0.4</v>
      </c>
      <c r="L58" s="82">
        <f>SUM(L59:L59)</f>
        <v>0.8</v>
      </c>
      <c r="M58" s="82">
        <f>SUM(M59:M59)</f>
        <v>0.8</v>
      </c>
      <c r="N58" s="82"/>
      <c r="O58" s="59">
        <f>SUM(O59:O59)</f>
        <v>25</v>
      </c>
      <c r="P58" s="59">
        <f>SUM(P59:P59)</f>
        <v>25</v>
      </c>
      <c r="Q58" s="62"/>
      <c r="R58" s="62"/>
      <c r="S58" s="63"/>
    </row>
    <row r="59" ht="72" spans="1:19">
      <c r="A59" s="46">
        <v>53</v>
      </c>
      <c r="B59" s="64" t="s">
        <v>142</v>
      </c>
      <c r="C59" s="64" t="s">
        <v>40</v>
      </c>
      <c r="D59" s="65" t="s">
        <v>143</v>
      </c>
      <c r="E59" s="65" t="s">
        <v>141</v>
      </c>
      <c r="F59" s="70">
        <v>25</v>
      </c>
      <c r="G59" s="64" t="s">
        <v>144</v>
      </c>
      <c r="H59" s="76" t="s">
        <v>145</v>
      </c>
      <c r="I59" s="76" t="s">
        <v>146</v>
      </c>
      <c r="J59" s="111">
        <v>2</v>
      </c>
      <c r="K59" s="112">
        <v>0.4</v>
      </c>
      <c r="L59" s="111">
        <v>0.8</v>
      </c>
      <c r="M59" s="111">
        <v>0.8</v>
      </c>
      <c r="N59" s="78" t="s">
        <v>147</v>
      </c>
      <c r="O59" s="46">
        <v>25</v>
      </c>
      <c r="P59" s="46">
        <v>25</v>
      </c>
      <c r="Q59" s="78" t="s">
        <v>148</v>
      </c>
      <c r="R59" s="80" t="s">
        <v>45</v>
      </c>
      <c r="S59" s="65" t="s">
        <v>149</v>
      </c>
    </row>
    <row r="60" spans="1:19">
      <c r="A60" s="46">
        <v>54</v>
      </c>
      <c r="B60" s="57" t="s">
        <v>150</v>
      </c>
      <c r="C60" s="57"/>
      <c r="D60" s="59"/>
      <c r="E60" s="65" t="s">
        <v>141</v>
      </c>
      <c r="F60" s="59">
        <f>SUM(F61:F61)</f>
        <v>15</v>
      </c>
      <c r="G60" s="81"/>
      <c r="H60" s="82"/>
      <c r="I60" s="82"/>
      <c r="J60" s="82">
        <f>SUM(J61:J61)</f>
        <v>1.05</v>
      </c>
      <c r="K60" s="82">
        <f>SUM(K61:K61)</f>
        <v>0.35</v>
      </c>
      <c r="L60" s="82">
        <f>SUM(L61:L61)</f>
        <v>0.35</v>
      </c>
      <c r="M60" s="82">
        <f>SUM(M61:M61)</f>
        <v>0.35</v>
      </c>
      <c r="N60" s="82"/>
      <c r="O60" s="59">
        <f>SUM(O61:O61)</f>
        <v>15</v>
      </c>
      <c r="P60" s="59">
        <f>SUM(P61:P61)</f>
        <v>15</v>
      </c>
      <c r="Q60" s="62"/>
      <c r="R60" s="62"/>
      <c r="S60" s="63"/>
    </row>
    <row r="61" ht="72" spans="1:19">
      <c r="A61" s="46">
        <v>55</v>
      </c>
      <c r="B61" s="64" t="s">
        <v>151</v>
      </c>
      <c r="C61" s="64" t="s">
        <v>40</v>
      </c>
      <c r="D61" s="65" t="s">
        <v>143</v>
      </c>
      <c r="E61" s="65" t="s">
        <v>141</v>
      </c>
      <c r="F61" s="46">
        <v>15</v>
      </c>
      <c r="G61" s="64" t="s">
        <v>152</v>
      </c>
      <c r="H61" s="76" t="s">
        <v>145</v>
      </c>
      <c r="I61" s="76" t="s">
        <v>146</v>
      </c>
      <c r="J61" s="111">
        <v>1.05</v>
      </c>
      <c r="K61" s="111">
        <v>0.35</v>
      </c>
      <c r="L61" s="111">
        <v>0.35</v>
      </c>
      <c r="M61" s="111">
        <v>0.35</v>
      </c>
      <c r="N61" s="78" t="s">
        <v>147</v>
      </c>
      <c r="O61" s="46">
        <v>15</v>
      </c>
      <c r="P61" s="46">
        <v>15</v>
      </c>
      <c r="Q61" s="78" t="s">
        <v>148</v>
      </c>
      <c r="R61" s="109" t="s">
        <v>45</v>
      </c>
      <c r="S61" s="80" t="s">
        <v>149</v>
      </c>
    </row>
    <row r="62" spans="1:19">
      <c r="A62" s="46">
        <v>56</v>
      </c>
      <c r="B62" s="57" t="s">
        <v>153</v>
      </c>
      <c r="C62" s="57"/>
      <c r="D62" s="59"/>
      <c r="E62" s="60" t="s">
        <v>139</v>
      </c>
      <c r="F62" s="59"/>
      <c r="G62" s="108"/>
      <c r="H62" s="107"/>
      <c r="I62" s="107"/>
      <c r="J62" s="82"/>
      <c r="K62" s="82"/>
      <c r="L62" s="82"/>
      <c r="M62" s="82"/>
      <c r="N62" s="62"/>
      <c r="O62" s="59"/>
      <c r="P62" s="59"/>
      <c r="Q62" s="62"/>
      <c r="R62" s="62"/>
      <c r="S62" s="63"/>
    </row>
    <row r="63" spans="1:19">
      <c r="A63" s="46">
        <v>57</v>
      </c>
      <c r="B63" s="106" t="s">
        <v>154</v>
      </c>
      <c r="C63" s="106"/>
      <c r="D63" s="97"/>
      <c r="E63" s="98" t="s">
        <v>139</v>
      </c>
      <c r="F63" s="97"/>
      <c r="G63" s="113"/>
      <c r="H63" s="107"/>
      <c r="I63" s="107"/>
      <c r="J63" s="100"/>
      <c r="K63" s="100"/>
      <c r="L63" s="100"/>
      <c r="M63" s="100"/>
      <c r="N63" s="114"/>
      <c r="O63" s="97"/>
      <c r="P63" s="97"/>
      <c r="Q63" s="115"/>
      <c r="R63" s="115"/>
      <c r="S63" s="116"/>
    </row>
    <row r="64" spans="1:19">
      <c r="A64" s="46">
        <v>58</v>
      </c>
      <c r="B64" s="91" t="s">
        <v>155</v>
      </c>
      <c r="C64" s="40"/>
      <c r="D64" s="38"/>
      <c r="E64" s="38"/>
      <c r="F64" s="38"/>
      <c r="G64" s="92"/>
      <c r="H64" s="41"/>
      <c r="I64" s="41"/>
      <c r="J64" s="42">
        <f t="shared" ref="J64:M64" si="8">J65+J66+J68</f>
        <v>508.26</v>
      </c>
      <c r="K64" s="42">
        <f t="shared" si="8"/>
        <v>28.26</v>
      </c>
      <c r="L64" s="42">
        <f t="shared" si="8"/>
        <v>480</v>
      </c>
      <c r="M64" s="42">
        <f t="shared" si="8"/>
        <v>0</v>
      </c>
      <c r="N64" s="43"/>
      <c r="O64" s="38"/>
      <c r="P64" s="38"/>
      <c r="Q64" s="43"/>
      <c r="R64" s="43"/>
      <c r="S64" s="117"/>
    </row>
    <row r="65" spans="1:19">
      <c r="A65" s="46">
        <v>59</v>
      </c>
      <c r="B65" s="57" t="s">
        <v>156</v>
      </c>
      <c r="C65" s="57"/>
      <c r="D65" s="59"/>
      <c r="E65" s="59"/>
      <c r="F65" s="59"/>
      <c r="G65" s="81"/>
      <c r="H65" s="82"/>
      <c r="I65" s="82"/>
      <c r="J65" s="82"/>
      <c r="K65" s="82"/>
      <c r="L65" s="82"/>
      <c r="M65" s="82"/>
      <c r="N65" s="82"/>
      <c r="O65" s="59"/>
      <c r="P65" s="59"/>
      <c r="Q65" s="62"/>
      <c r="R65" s="62"/>
      <c r="S65" s="63"/>
    </row>
    <row r="66" spans="1:19">
      <c r="A66" s="46">
        <v>60</v>
      </c>
      <c r="B66" s="57" t="s">
        <v>157</v>
      </c>
      <c r="C66" s="57"/>
      <c r="D66" s="59"/>
      <c r="E66" s="60" t="s">
        <v>34</v>
      </c>
      <c r="F66" s="59">
        <f>SUM(F67:F67)</f>
        <v>1</v>
      </c>
      <c r="G66" s="81"/>
      <c r="H66" s="82"/>
      <c r="I66" s="82"/>
      <c r="J66" s="82">
        <f>SUM(J67:J67)</f>
        <v>480</v>
      </c>
      <c r="K66" s="82">
        <f>SUM(K67:K67)</f>
        <v>0</v>
      </c>
      <c r="L66" s="82">
        <f>SUM(L67:L67)</f>
        <v>480</v>
      </c>
      <c r="M66" s="82">
        <f>SUM(M67:M67)</f>
        <v>0</v>
      </c>
      <c r="N66" s="82"/>
      <c r="O66" s="59">
        <f>SUM(O67:O67)</f>
        <v>52</v>
      </c>
      <c r="P66" s="59">
        <f>SUM(P67:P67)</f>
        <v>165</v>
      </c>
      <c r="Q66" s="62"/>
      <c r="R66" s="62"/>
      <c r="S66" s="63"/>
    </row>
    <row r="67" ht="48" spans="1:19">
      <c r="A67" s="46">
        <v>61</v>
      </c>
      <c r="B67" s="64" t="s">
        <v>158</v>
      </c>
      <c r="C67" s="118" t="s">
        <v>111</v>
      </c>
      <c r="D67" s="65" t="s">
        <v>159</v>
      </c>
      <c r="E67" s="65" t="s">
        <v>34</v>
      </c>
      <c r="F67" s="46">
        <v>1</v>
      </c>
      <c r="G67" s="119" t="s">
        <v>160</v>
      </c>
      <c r="H67" s="76" t="s">
        <v>161</v>
      </c>
      <c r="I67" s="76" t="s">
        <v>162</v>
      </c>
      <c r="J67" s="112">
        <f>SUM(K67:M67)</f>
        <v>480</v>
      </c>
      <c r="K67" s="120"/>
      <c r="L67" s="121">
        <v>480</v>
      </c>
      <c r="M67" s="121"/>
      <c r="N67" s="78" t="s">
        <v>69</v>
      </c>
      <c r="O67" s="46">
        <v>52</v>
      </c>
      <c r="P67" s="46">
        <v>165</v>
      </c>
      <c r="Q67" s="80" t="s">
        <v>163</v>
      </c>
      <c r="R67" s="80" t="s">
        <v>164</v>
      </c>
      <c r="S67" s="65" t="s">
        <v>165</v>
      </c>
    </row>
    <row r="68" spans="1:19">
      <c r="A68" s="46">
        <v>62</v>
      </c>
      <c r="B68" s="57" t="s">
        <v>166</v>
      </c>
      <c r="C68" s="57"/>
      <c r="D68" s="59"/>
      <c r="E68" s="60" t="s">
        <v>167</v>
      </c>
      <c r="F68" s="59">
        <f>SUM(F69:F69)</f>
        <v>250</v>
      </c>
      <c r="G68" s="81"/>
      <c r="H68" s="82"/>
      <c r="I68" s="82"/>
      <c r="J68" s="82">
        <f>SUM(J69:J69)</f>
        <v>28.26</v>
      </c>
      <c r="K68" s="82">
        <f>SUM(K69:K69)</f>
        <v>28.26</v>
      </c>
      <c r="L68" s="82">
        <f>SUM(L69:L69)</f>
        <v>0</v>
      </c>
      <c r="M68" s="82">
        <f>SUM(M69:M69)</f>
        <v>0</v>
      </c>
      <c r="N68" s="82"/>
      <c r="O68" s="59">
        <f>SUM(O69:O69)</f>
        <v>41</v>
      </c>
      <c r="P68" s="59">
        <f>SUM(P69:P69)</f>
        <v>134</v>
      </c>
      <c r="Q68" s="62"/>
      <c r="R68" s="62"/>
      <c r="S68" s="63"/>
    </row>
    <row r="69" ht="24" spans="1:19">
      <c r="A69" s="46">
        <v>63</v>
      </c>
      <c r="B69" s="64" t="s">
        <v>168</v>
      </c>
      <c r="C69" s="118" t="s">
        <v>40</v>
      </c>
      <c r="D69" s="65" t="s">
        <v>41</v>
      </c>
      <c r="E69" s="65" t="s">
        <v>167</v>
      </c>
      <c r="F69" s="46">
        <v>250</v>
      </c>
      <c r="G69" s="64" t="s">
        <v>169</v>
      </c>
      <c r="H69" s="122">
        <v>2018</v>
      </c>
      <c r="I69" s="122">
        <v>2018</v>
      </c>
      <c r="J69" s="111">
        <v>28.26</v>
      </c>
      <c r="K69" s="69">
        <v>28.26</v>
      </c>
      <c r="L69" s="111"/>
      <c r="M69" s="111"/>
      <c r="N69" s="65" t="s">
        <v>43</v>
      </c>
      <c r="O69" s="46">
        <v>41</v>
      </c>
      <c r="P69" s="46">
        <v>134</v>
      </c>
      <c r="Q69" s="65" t="s">
        <v>44</v>
      </c>
      <c r="R69" s="65" t="s">
        <v>45</v>
      </c>
      <c r="S69" s="65" t="s">
        <v>46</v>
      </c>
    </row>
    <row r="70" spans="1:19">
      <c r="A70" s="46">
        <v>64</v>
      </c>
      <c r="B70" s="91" t="s">
        <v>170</v>
      </c>
      <c r="C70" s="40"/>
      <c r="D70" s="38"/>
      <c r="E70" s="52" t="s">
        <v>34</v>
      </c>
      <c r="F70" s="123">
        <v>7</v>
      </c>
      <c r="G70" s="124"/>
      <c r="H70" s="125"/>
      <c r="I70" s="125"/>
      <c r="J70" s="125">
        <f>SUM(J71:J71)</f>
        <v>400</v>
      </c>
      <c r="K70" s="125"/>
      <c r="L70" s="125">
        <f>SUM(L71:L71)</f>
        <v>400</v>
      </c>
      <c r="M70" s="125"/>
      <c r="N70" s="125"/>
      <c r="O70" s="123">
        <f>SUM(O71:O71)</f>
        <v>546</v>
      </c>
      <c r="P70" s="123">
        <f>SUM(P71:P71)</f>
        <v>1820</v>
      </c>
      <c r="Q70" s="35"/>
      <c r="R70" s="35"/>
      <c r="S70" s="52"/>
    </row>
    <row r="71" ht="24" spans="1:19">
      <c r="A71" s="46">
        <v>65</v>
      </c>
      <c r="B71" s="64" t="s">
        <v>171</v>
      </c>
      <c r="C71" s="64" t="s">
        <v>172</v>
      </c>
      <c r="D71" s="65" t="s">
        <v>41</v>
      </c>
      <c r="E71" s="65" t="s">
        <v>34</v>
      </c>
      <c r="F71" s="126">
        <v>1</v>
      </c>
      <c r="G71" s="64" t="s">
        <v>173</v>
      </c>
      <c r="H71" s="127">
        <v>2019</v>
      </c>
      <c r="I71" s="127">
        <v>2019</v>
      </c>
      <c r="J71" s="70">
        <v>400</v>
      </c>
      <c r="K71" s="128"/>
      <c r="L71" s="70">
        <v>400</v>
      </c>
      <c r="M71" s="128"/>
      <c r="N71" s="65" t="s">
        <v>43</v>
      </c>
      <c r="O71" s="70">
        <v>546</v>
      </c>
      <c r="P71" s="70">
        <v>1820</v>
      </c>
      <c r="Q71" s="65" t="s">
        <v>44</v>
      </c>
      <c r="R71" s="65" t="s">
        <v>45</v>
      </c>
      <c r="S71" s="65" t="s">
        <v>46</v>
      </c>
    </row>
    <row r="72" spans="1:19">
      <c r="A72" s="46">
        <v>66</v>
      </c>
      <c r="B72" s="47" t="s">
        <v>174</v>
      </c>
      <c r="C72" s="31"/>
      <c r="D72" s="30"/>
      <c r="E72" s="129" t="s">
        <v>29</v>
      </c>
      <c r="F72" s="30"/>
      <c r="G72" s="31"/>
      <c r="H72" s="30"/>
      <c r="I72" s="30"/>
      <c r="J72" s="30">
        <f t="shared" ref="J72:M72" si="9">J73+J75+J77+J79</f>
        <v>973.8</v>
      </c>
      <c r="K72" s="30">
        <f t="shared" si="9"/>
        <v>973.8</v>
      </c>
      <c r="L72" s="30">
        <f t="shared" si="9"/>
        <v>0</v>
      </c>
      <c r="M72" s="30">
        <f t="shared" si="9"/>
        <v>0</v>
      </c>
      <c r="N72" s="30"/>
      <c r="O72" s="30"/>
      <c r="P72" s="30"/>
      <c r="Q72" s="34"/>
      <c r="R72" s="34"/>
      <c r="S72" s="30" t="s">
        <v>26</v>
      </c>
    </row>
    <row r="73" spans="1:19">
      <c r="A73" s="46">
        <v>67</v>
      </c>
      <c r="B73" s="91" t="s">
        <v>175</v>
      </c>
      <c r="C73" s="40"/>
      <c r="D73" s="38"/>
      <c r="E73" s="39" t="s">
        <v>29</v>
      </c>
      <c r="F73" s="38">
        <f>SUM(F74:F74)</f>
        <v>39</v>
      </c>
      <c r="G73" s="40"/>
      <c r="H73" s="38"/>
      <c r="I73" s="38"/>
      <c r="J73" s="38">
        <f>SUM(J74:J74)</f>
        <v>175.5</v>
      </c>
      <c r="K73" s="38">
        <f>SUM(K74:K74)</f>
        <v>175.5</v>
      </c>
      <c r="L73" s="38">
        <f>SUM(L74:L74)</f>
        <v>0</v>
      </c>
      <c r="M73" s="38">
        <f>SUM(M74:M74)</f>
        <v>0</v>
      </c>
      <c r="N73" s="38"/>
      <c r="O73" s="38">
        <f>SUM(O74:O74)</f>
        <v>37</v>
      </c>
      <c r="P73" s="38">
        <f>SUM(P74:P74)</f>
        <v>109</v>
      </c>
      <c r="Q73" s="43"/>
      <c r="R73" s="43"/>
      <c r="S73" s="44"/>
    </row>
    <row r="74" ht="24" spans="1:19">
      <c r="A74" s="46">
        <v>68</v>
      </c>
      <c r="B74" s="64" t="s">
        <v>176</v>
      </c>
      <c r="C74" s="64" t="s">
        <v>40</v>
      </c>
      <c r="D74" s="80" t="s">
        <v>41</v>
      </c>
      <c r="E74" s="65" t="s">
        <v>29</v>
      </c>
      <c r="F74" s="46">
        <v>39</v>
      </c>
      <c r="G74" s="64" t="s">
        <v>177</v>
      </c>
      <c r="H74" s="76">
        <v>2018.1</v>
      </c>
      <c r="I74" s="76">
        <v>2018.5</v>
      </c>
      <c r="J74" s="111">
        <v>175.5</v>
      </c>
      <c r="K74" s="111">
        <v>175.5</v>
      </c>
      <c r="L74" s="111"/>
      <c r="M74" s="111"/>
      <c r="N74" s="80" t="s">
        <v>63</v>
      </c>
      <c r="O74" s="46">
        <v>37</v>
      </c>
      <c r="P74" s="46">
        <v>109</v>
      </c>
      <c r="Q74" s="78" t="s">
        <v>178</v>
      </c>
      <c r="R74" s="80" t="s">
        <v>179</v>
      </c>
      <c r="S74" s="79" t="s">
        <v>180</v>
      </c>
    </row>
    <row r="75" spans="1:19">
      <c r="A75" s="46">
        <v>69</v>
      </c>
      <c r="B75" s="91" t="s">
        <v>181</v>
      </c>
      <c r="C75" s="40"/>
      <c r="D75" s="38"/>
      <c r="E75" s="39" t="s">
        <v>29</v>
      </c>
      <c r="F75" s="38">
        <f>SUM(F76:F76)</f>
        <v>16</v>
      </c>
      <c r="G75" s="40"/>
      <c r="H75" s="38"/>
      <c r="I75" s="38"/>
      <c r="J75" s="38">
        <f>SUM(J76:J76)</f>
        <v>32</v>
      </c>
      <c r="K75" s="38">
        <f>SUM(K76:K76)</f>
        <v>32</v>
      </c>
      <c r="L75" s="38">
        <f>SUM(L76:L76)</f>
        <v>0</v>
      </c>
      <c r="M75" s="38">
        <f>SUM(M76:M76)</f>
        <v>0</v>
      </c>
      <c r="N75" s="38"/>
      <c r="O75" s="38">
        <f>SUM(O76:O76)</f>
        <v>11</v>
      </c>
      <c r="P75" s="38">
        <f>SUM(P76:P76)</f>
        <v>33</v>
      </c>
      <c r="Q75" s="43"/>
      <c r="R75" s="43"/>
      <c r="S75" s="44"/>
    </row>
    <row r="76" ht="24" spans="1:19">
      <c r="A76" s="46">
        <v>70</v>
      </c>
      <c r="B76" s="64" t="s">
        <v>182</v>
      </c>
      <c r="C76" s="64" t="s">
        <v>40</v>
      </c>
      <c r="D76" s="65" t="s">
        <v>183</v>
      </c>
      <c r="E76" s="65" t="s">
        <v>29</v>
      </c>
      <c r="F76" s="46">
        <v>16</v>
      </c>
      <c r="G76" s="64" t="s">
        <v>184</v>
      </c>
      <c r="H76" s="76" t="s">
        <v>185</v>
      </c>
      <c r="I76" s="76">
        <v>2018.5</v>
      </c>
      <c r="J76" s="111">
        <v>32</v>
      </c>
      <c r="K76" s="111">
        <v>32</v>
      </c>
      <c r="L76" s="111"/>
      <c r="M76" s="111"/>
      <c r="N76" s="80" t="s">
        <v>63</v>
      </c>
      <c r="O76" s="46">
        <v>11</v>
      </c>
      <c r="P76" s="46">
        <v>33</v>
      </c>
      <c r="Q76" s="78" t="s">
        <v>178</v>
      </c>
      <c r="R76" s="80" t="s">
        <v>179</v>
      </c>
      <c r="S76" s="79" t="s">
        <v>180</v>
      </c>
    </row>
    <row r="77" spans="1:19">
      <c r="A77" s="46">
        <v>71</v>
      </c>
      <c r="B77" s="91" t="s">
        <v>186</v>
      </c>
      <c r="C77" s="40"/>
      <c r="D77" s="38"/>
      <c r="E77" s="38"/>
      <c r="F77" s="38">
        <f>SUM(F78:F78)</f>
        <v>115</v>
      </c>
      <c r="G77" s="40"/>
      <c r="H77" s="38"/>
      <c r="I77" s="38"/>
      <c r="J77" s="38">
        <f>SUM(J78:J78)</f>
        <v>460</v>
      </c>
      <c r="K77" s="38">
        <f>SUM(K78:K78)</f>
        <v>460</v>
      </c>
      <c r="L77" s="38">
        <f>SUM(L78:L78)</f>
        <v>0</v>
      </c>
      <c r="M77" s="38">
        <f>SUM(M78:M78)</f>
        <v>0</v>
      </c>
      <c r="N77" s="38"/>
      <c r="O77" s="38">
        <f>SUM(O78:O78)</f>
        <v>115</v>
      </c>
      <c r="P77" s="38">
        <f>SUM(P78:P78)</f>
        <v>460</v>
      </c>
      <c r="Q77" s="38"/>
      <c r="R77" s="38"/>
      <c r="S77" s="130"/>
    </row>
    <row r="78" ht="24" spans="1:19">
      <c r="A78" s="46">
        <v>72</v>
      </c>
      <c r="B78" s="64" t="s">
        <v>187</v>
      </c>
      <c r="C78" s="64" t="s">
        <v>40</v>
      </c>
      <c r="D78" s="65" t="s">
        <v>41</v>
      </c>
      <c r="E78" s="65" t="s">
        <v>29</v>
      </c>
      <c r="F78" s="74">
        <v>115</v>
      </c>
      <c r="G78" s="64" t="s">
        <v>188</v>
      </c>
      <c r="H78" s="46">
        <v>2018</v>
      </c>
      <c r="I78" s="46">
        <v>2018</v>
      </c>
      <c r="J78" s="68">
        <v>460</v>
      </c>
      <c r="K78" s="74">
        <v>460</v>
      </c>
      <c r="L78" s="121"/>
      <c r="M78" s="121"/>
      <c r="N78" s="65" t="s">
        <v>43</v>
      </c>
      <c r="O78" s="74">
        <v>115</v>
      </c>
      <c r="P78" s="46">
        <f>O78*4</f>
        <v>460</v>
      </c>
      <c r="Q78" s="65" t="s">
        <v>189</v>
      </c>
      <c r="R78" s="65" t="s">
        <v>179</v>
      </c>
      <c r="S78" s="65" t="s">
        <v>46</v>
      </c>
    </row>
    <row r="79" spans="1:19">
      <c r="A79" s="46">
        <v>73</v>
      </c>
      <c r="B79" s="91" t="s">
        <v>190</v>
      </c>
      <c r="C79" s="40"/>
      <c r="D79" s="38"/>
      <c r="E79" s="38"/>
      <c r="F79" s="123">
        <f>SUM(F80:F81)</f>
        <v>155</v>
      </c>
      <c r="G79" s="124"/>
      <c r="H79" s="125"/>
      <c r="I79" s="125"/>
      <c r="J79" s="125">
        <f>SUM(J80:J81)</f>
        <v>306.3</v>
      </c>
      <c r="K79" s="125">
        <f>SUM(K80:K81)</f>
        <v>306.3</v>
      </c>
      <c r="L79" s="125">
        <f>SUM(L80:L81)</f>
        <v>0</v>
      </c>
      <c r="M79" s="125">
        <f>SUM(M80:M81)</f>
        <v>0</v>
      </c>
      <c r="N79" s="125"/>
      <c r="O79" s="123"/>
      <c r="P79" s="123"/>
      <c r="Q79" s="38"/>
      <c r="R79" s="38"/>
      <c r="S79" s="44"/>
    </row>
    <row r="80" ht="24" spans="1:19">
      <c r="A80" s="46">
        <v>74</v>
      </c>
      <c r="B80" s="64" t="s">
        <v>191</v>
      </c>
      <c r="C80" s="64" t="s">
        <v>40</v>
      </c>
      <c r="D80" s="80" t="s">
        <v>41</v>
      </c>
      <c r="E80" s="65" t="s">
        <v>29</v>
      </c>
      <c r="F80" s="46">
        <v>39</v>
      </c>
      <c r="G80" s="64" t="s">
        <v>192</v>
      </c>
      <c r="H80" s="76">
        <v>2018.1</v>
      </c>
      <c r="I80" s="76">
        <v>2018.5</v>
      </c>
      <c r="J80" s="111">
        <v>97.5</v>
      </c>
      <c r="K80" s="111">
        <v>97.5</v>
      </c>
      <c r="L80" s="111"/>
      <c r="M80" s="111"/>
      <c r="N80" s="78" t="s">
        <v>63</v>
      </c>
      <c r="O80" s="46"/>
      <c r="P80" s="46"/>
      <c r="Q80" s="78" t="s">
        <v>178</v>
      </c>
      <c r="R80" s="80" t="s">
        <v>179</v>
      </c>
      <c r="S80" s="131" t="s">
        <v>180</v>
      </c>
    </row>
    <row r="81" ht="24" spans="1:19">
      <c r="A81" s="46">
        <v>75</v>
      </c>
      <c r="B81" s="64" t="s">
        <v>193</v>
      </c>
      <c r="C81" s="64" t="s">
        <v>40</v>
      </c>
      <c r="D81" s="65" t="s">
        <v>183</v>
      </c>
      <c r="E81" s="65" t="s">
        <v>29</v>
      </c>
      <c r="F81" s="46">
        <v>116</v>
      </c>
      <c r="G81" s="64" t="s">
        <v>194</v>
      </c>
      <c r="H81" s="76" t="s">
        <v>185</v>
      </c>
      <c r="I81" s="76">
        <v>2018.5</v>
      </c>
      <c r="J81" s="111">
        <v>208.8</v>
      </c>
      <c r="K81" s="111">
        <v>208.8</v>
      </c>
      <c r="L81" s="111"/>
      <c r="M81" s="111"/>
      <c r="N81" s="78" t="s">
        <v>63</v>
      </c>
      <c r="O81" s="46"/>
      <c r="P81" s="46"/>
      <c r="Q81" s="78" t="s">
        <v>178</v>
      </c>
      <c r="R81" s="78" t="s">
        <v>179</v>
      </c>
      <c r="S81" s="131" t="s">
        <v>180</v>
      </c>
    </row>
    <row r="82" spans="1:19">
      <c r="A82" s="46">
        <v>76</v>
      </c>
      <c r="B82" s="47" t="s">
        <v>195</v>
      </c>
      <c r="C82" s="31"/>
      <c r="D82" s="30"/>
      <c r="E82" s="30" t="s">
        <v>26</v>
      </c>
      <c r="F82" s="30"/>
      <c r="G82" s="31"/>
      <c r="H82" s="32"/>
      <c r="I82" s="32"/>
      <c r="J82" s="33">
        <f t="shared" ref="J82:M82" si="10">J86+J93</f>
        <v>222.39</v>
      </c>
      <c r="K82" s="33">
        <f t="shared" si="10"/>
        <v>74.13</v>
      </c>
      <c r="L82" s="33">
        <f t="shared" si="10"/>
        <v>74.13</v>
      </c>
      <c r="M82" s="33">
        <f t="shared" si="10"/>
        <v>74.13</v>
      </c>
      <c r="N82" s="33"/>
      <c r="O82" s="30"/>
      <c r="P82" s="30"/>
      <c r="Q82" s="34"/>
      <c r="R82" s="34"/>
      <c r="S82" s="30" t="s">
        <v>26</v>
      </c>
    </row>
    <row r="83" spans="1:19">
      <c r="A83" s="46">
        <v>77</v>
      </c>
      <c r="B83" s="91" t="s">
        <v>196</v>
      </c>
      <c r="C83" s="40"/>
      <c r="D83" s="38"/>
      <c r="E83" s="39" t="s">
        <v>34</v>
      </c>
      <c r="F83" s="38"/>
      <c r="G83" s="92"/>
      <c r="H83" s="38"/>
      <c r="I83" s="38"/>
      <c r="J83" s="42"/>
      <c r="K83" s="42"/>
      <c r="L83" s="42"/>
      <c r="M83" s="42"/>
      <c r="N83" s="43"/>
      <c r="O83" s="38"/>
      <c r="P83" s="38"/>
      <c r="Q83" s="43"/>
      <c r="R83" s="43"/>
      <c r="S83" s="44"/>
    </row>
    <row r="84" spans="1:19">
      <c r="A84" s="46">
        <v>78</v>
      </c>
      <c r="B84" s="91" t="s">
        <v>197</v>
      </c>
      <c r="C84" s="40"/>
      <c r="D84" s="38"/>
      <c r="E84" s="39" t="s">
        <v>34</v>
      </c>
      <c r="F84" s="38"/>
      <c r="G84" s="92"/>
      <c r="H84" s="41"/>
      <c r="I84" s="41"/>
      <c r="J84" s="42"/>
      <c r="K84" s="42"/>
      <c r="L84" s="42"/>
      <c r="M84" s="42"/>
      <c r="N84" s="43"/>
      <c r="O84" s="38"/>
      <c r="P84" s="38"/>
      <c r="Q84" s="43"/>
      <c r="R84" s="43"/>
      <c r="S84" s="44"/>
    </row>
    <row r="85" spans="1:19">
      <c r="A85" s="46">
        <v>79</v>
      </c>
      <c r="B85" s="132" t="s">
        <v>198</v>
      </c>
      <c r="C85" s="133"/>
      <c r="D85" s="134"/>
      <c r="E85" s="134"/>
      <c r="F85" s="134"/>
      <c r="G85" s="135"/>
      <c r="H85" s="135"/>
      <c r="I85" s="135"/>
      <c r="J85" s="136"/>
      <c r="K85" s="136"/>
      <c r="L85" s="136"/>
      <c r="M85" s="136"/>
      <c r="N85" s="136"/>
      <c r="O85" s="136"/>
      <c r="P85" s="136"/>
      <c r="Q85" s="136"/>
      <c r="R85" s="136"/>
      <c r="S85" s="137"/>
    </row>
    <row r="86" spans="1:19">
      <c r="A86" s="46">
        <v>80</v>
      </c>
      <c r="B86" s="91" t="s">
        <v>199</v>
      </c>
      <c r="C86" s="40"/>
      <c r="D86" s="38"/>
      <c r="E86" s="39" t="s">
        <v>139</v>
      </c>
      <c r="F86" s="38"/>
      <c r="G86" s="45"/>
      <c r="H86" s="42"/>
      <c r="I86" s="42"/>
      <c r="J86" s="42">
        <f t="shared" ref="J86:M86" si="11">J87+J89</f>
        <v>59.94</v>
      </c>
      <c r="K86" s="42">
        <f t="shared" si="11"/>
        <v>19.98</v>
      </c>
      <c r="L86" s="42">
        <f t="shared" si="11"/>
        <v>19.98</v>
      </c>
      <c r="M86" s="42">
        <f t="shared" si="11"/>
        <v>19.98</v>
      </c>
      <c r="N86" s="42"/>
      <c r="O86" s="38"/>
      <c r="P86" s="38"/>
      <c r="Q86" s="43"/>
      <c r="R86" s="43"/>
      <c r="S86" s="44"/>
    </row>
    <row r="87" spans="1:19">
      <c r="A87" s="46">
        <v>81</v>
      </c>
      <c r="B87" s="57" t="s">
        <v>200</v>
      </c>
      <c r="C87" s="57"/>
      <c r="D87" s="59"/>
      <c r="E87" s="65" t="s">
        <v>139</v>
      </c>
      <c r="F87" s="59">
        <f>SUM(F88:F88)</f>
        <v>61</v>
      </c>
      <c r="G87" s="81"/>
      <c r="H87" s="82"/>
      <c r="I87" s="82"/>
      <c r="J87" s="82">
        <f>SUM(J88:J88)</f>
        <v>54.9</v>
      </c>
      <c r="K87" s="82">
        <f>SUM(K88:K88)</f>
        <v>18.3</v>
      </c>
      <c r="L87" s="82">
        <f>SUM(L88:L88)</f>
        <v>18.3</v>
      </c>
      <c r="M87" s="82">
        <f>SUM(M88:M88)</f>
        <v>18.3</v>
      </c>
      <c r="N87" s="82"/>
      <c r="O87" s="59">
        <f>SUM(O88:O88)</f>
        <v>51</v>
      </c>
      <c r="P87" s="59">
        <f>SUM(P88:P88)</f>
        <v>61</v>
      </c>
      <c r="Q87" s="62"/>
      <c r="R87" s="62"/>
      <c r="S87" s="63"/>
    </row>
    <row r="88" ht="24" spans="1:19">
      <c r="A88" s="46">
        <v>82</v>
      </c>
      <c r="B88" s="64" t="s">
        <v>201</v>
      </c>
      <c r="C88" s="64" t="s">
        <v>40</v>
      </c>
      <c r="D88" s="65" t="s">
        <v>202</v>
      </c>
      <c r="E88" s="65" t="s">
        <v>139</v>
      </c>
      <c r="F88" s="46">
        <v>61</v>
      </c>
      <c r="G88" s="138" t="s">
        <v>203</v>
      </c>
      <c r="H88" s="76">
        <v>2018</v>
      </c>
      <c r="I88" s="76">
        <v>2020</v>
      </c>
      <c r="J88" s="111">
        <f>SUM(K88:M88)</f>
        <v>54.9</v>
      </c>
      <c r="K88" s="120">
        <f>F88*0.3</f>
        <v>18.3</v>
      </c>
      <c r="L88" s="139">
        <f>F88*0.3</f>
        <v>18.3</v>
      </c>
      <c r="M88" s="139">
        <f>F88*0.3</f>
        <v>18.3</v>
      </c>
      <c r="N88" s="80" t="s">
        <v>69</v>
      </c>
      <c r="O88" s="46">
        <v>51</v>
      </c>
      <c r="P88" s="46">
        <v>61</v>
      </c>
      <c r="Q88" s="80" t="s">
        <v>204</v>
      </c>
      <c r="R88" s="80" t="s">
        <v>205</v>
      </c>
      <c r="S88" s="79" t="s">
        <v>206</v>
      </c>
    </row>
    <row r="89" spans="1:19">
      <c r="A89" s="46">
        <v>83</v>
      </c>
      <c r="B89" s="57" t="s">
        <v>207</v>
      </c>
      <c r="C89" s="57"/>
      <c r="D89" s="59"/>
      <c r="E89" s="65" t="s">
        <v>141</v>
      </c>
      <c r="F89" s="59">
        <f>SUM(F90:F90)</f>
        <v>6</v>
      </c>
      <c r="G89" s="81"/>
      <c r="H89" s="82"/>
      <c r="I89" s="82"/>
      <c r="J89" s="82">
        <f>SUM(J90:J90)</f>
        <v>5.04</v>
      </c>
      <c r="K89" s="82">
        <f>SUM(K90:K90)</f>
        <v>1.68</v>
      </c>
      <c r="L89" s="82">
        <f>SUM(L90:L90)</f>
        <v>1.68</v>
      </c>
      <c r="M89" s="82">
        <f>SUM(M90:M90)</f>
        <v>1.68</v>
      </c>
      <c r="N89" s="82"/>
      <c r="O89" s="59">
        <f>SUM(O90:O90)</f>
        <v>6</v>
      </c>
      <c r="P89" s="59">
        <f>SUM(P90:P90)</f>
        <v>6</v>
      </c>
      <c r="Q89" s="111"/>
      <c r="R89" s="62"/>
      <c r="S89" s="63"/>
    </row>
    <row r="90" ht="24" spans="1:19">
      <c r="A90" s="46">
        <v>84</v>
      </c>
      <c r="B90" s="64" t="s">
        <v>208</v>
      </c>
      <c r="C90" s="64" t="s">
        <v>40</v>
      </c>
      <c r="D90" s="65" t="s">
        <v>202</v>
      </c>
      <c r="E90" s="65" t="s">
        <v>141</v>
      </c>
      <c r="F90" s="46">
        <v>6</v>
      </c>
      <c r="G90" s="138" t="s">
        <v>209</v>
      </c>
      <c r="H90" s="76">
        <v>2018</v>
      </c>
      <c r="I90" s="76">
        <v>2020</v>
      </c>
      <c r="J90" s="111">
        <v>5.04</v>
      </c>
      <c r="K90" s="120">
        <v>1.68</v>
      </c>
      <c r="L90" s="120">
        <v>1.68</v>
      </c>
      <c r="M90" s="120">
        <v>1.68</v>
      </c>
      <c r="N90" s="80" t="s">
        <v>69</v>
      </c>
      <c r="O90" s="46">
        <v>6</v>
      </c>
      <c r="P90" s="46">
        <v>6</v>
      </c>
      <c r="Q90" s="80" t="s">
        <v>204</v>
      </c>
      <c r="R90" s="80" t="s">
        <v>205</v>
      </c>
      <c r="S90" s="79" t="s">
        <v>206</v>
      </c>
    </row>
    <row r="91" spans="1:19">
      <c r="A91" s="46">
        <v>85</v>
      </c>
      <c r="B91" s="91" t="s">
        <v>210</v>
      </c>
      <c r="C91" s="40"/>
      <c r="D91" s="38"/>
      <c r="E91" s="39" t="s">
        <v>139</v>
      </c>
      <c r="F91" s="38"/>
      <c r="G91" s="92"/>
      <c r="H91" s="41"/>
      <c r="I91" s="41"/>
      <c r="J91" s="42"/>
      <c r="K91" s="42"/>
      <c r="L91" s="42"/>
      <c r="M91" s="42"/>
      <c r="N91" s="43"/>
      <c r="O91" s="38"/>
      <c r="P91" s="38"/>
      <c r="Q91" s="43"/>
      <c r="R91" s="43"/>
      <c r="S91" s="44"/>
    </row>
    <row r="92" spans="1:19">
      <c r="A92" s="46">
        <v>86</v>
      </c>
      <c r="B92" s="91" t="s">
        <v>211</v>
      </c>
      <c r="C92" s="40"/>
      <c r="D92" s="38"/>
      <c r="E92" s="39" t="s">
        <v>139</v>
      </c>
      <c r="F92" s="38"/>
      <c r="G92" s="92"/>
      <c r="H92" s="41"/>
      <c r="I92" s="41"/>
      <c r="J92" s="42"/>
      <c r="K92" s="42"/>
      <c r="L92" s="42"/>
      <c r="M92" s="42"/>
      <c r="N92" s="43"/>
      <c r="O92" s="38"/>
      <c r="P92" s="38"/>
      <c r="Q92" s="43"/>
      <c r="R92" s="43"/>
      <c r="S92" s="44"/>
    </row>
    <row r="93" spans="1:19">
      <c r="A93" s="46">
        <v>87</v>
      </c>
      <c r="B93" s="91" t="s">
        <v>212</v>
      </c>
      <c r="C93" s="40"/>
      <c r="D93" s="38"/>
      <c r="E93" s="39" t="s">
        <v>139</v>
      </c>
      <c r="F93" s="38"/>
      <c r="G93" s="45"/>
      <c r="H93" s="42"/>
      <c r="I93" s="42"/>
      <c r="J93" s="42">
        <f t="shared" ref="J93:M93" si="12">J94+J96+J98+J100</f>
        <v>162.45</v>
      </c>
      <c r="K93" s="42">
        <f t="shared" si="12"/>
        <v>54.15</v>
      </c>
      <c r="L93" s="42">
        <f t="shared" si="12"/>
        <v>54.15</v>
      </c>
      <c r="M93" s="42">
        <f t="shared" si="12"/>
        <v>54.15</v>
      </c>
      <c r="N93" s="42"/>
      <c r="O93" s="38"/>
      <c r="P93" s="38"/>
      <c r="Q93" s="38"/>
      <c r="R93" s="38"/>
      <c r="S93" s="38" t="s">
        <v>26</v>
      </c>
    </row>
    <row r="94" spans="1:19">
      <c r="A94" s="46">
        <v>88</v>
      </c>
      <c r="B94" s="57" t="s">
        <v>213</v>
      </c>
      <c r="C94" s="57"/>
      <c r="D94" s="59"/>
      <c r="E94" s="60" t="s">
        <v>139</v>
      </c>
      <c r="F94" s="59">
        <f>SUM(F95:F95)</f>
        <v>63</v>
      </c>
      <c r="G94" s="81"/>
      <c r="H94" s="82"/>
      <c r="I94" s="82"/>
      <c r="J94" s="82">
        <f>SUM(J95:J95)</f>
        <v>13.47</v>
      </c>
      <c r="K94" s="82">
        <f>SUM(K95:K95)</f>
        <v>4.49</v>
      </c>
      <c r="L94" s="82">
        <f>SUM(L95:L95)</f>
        <v>4.49</v>
      </c>
      <c r="M94" s="82">
        <f>SUM(M95:M95)</f>
        <v>4.49</v>
      </c>
      <c r="N94" s="82"/>
      <c r="O94" s="59">
        <f>SUM(O95:O95)</f>
        <v>61</v>
      </c>
      <c r="P94" s="59">
        <f>SUM(P95:P95)</f>
        <v>63</v>
      </c>
      <c r="Q94" s="62"/>
      <c r="R94" s="62"/>
      <c r="S94" s="63"/>
    </row>
    <row r="95" ht="48" spans="1:19">
      <c r="A95" s="46">
        <v>89</v>
      </c>
      <c r="B95" s="140" t="s">
        <v>214</v>
      </c>
      <c r="C95" s="140" t="s">
        <v>40</v>
      </c>
      <c r="D95" s="141" t="s">
        <v>202</v>
      </c>
      <c r="E95" s="141" t="s">
        <v>139</v>
      </c>
      <c r="F95" s="142">
        <v>63</v>
      </c>
      <c r="G95" s="143" t="s">
        <v>215</v>
      </c>
      <c r="H95" s="144">
        <v>2018</v>
      </c>
      <c r="I95" s="144">
        <v>2020</v>
      </c>
      <c r="J95" s="145">
        <f>SUM(K95+L95+M95)</f>
        <v>13.47</v>
      </c>
      <c r="K95" s="146">
        <v>4.49</v>
      </c>
      <c r="L95" s="147">
        <v>4.49</v>
      </c>
      <c r="M95" s="147">
        <v>4.49</v>
      </c>
      <c r="N95" s="78" t="s">
        <v>216</v>
      </c>
      <c r="O95" s="142">
        <v>61</v>
      </c>
      <c r="P95" s="142">
        <v>63</v>
      </c>
      <c r="Q95" s="148" t="s">
        <v>204</v>
      </c>
      <c r="R95" s="149" t="s">
        <v>217</v>
      </c>
      <c r="S95" s="79" t="s">
        <v>206</v>
      </c>
    </row>
    <row r="96" spans="1:19">
      <c r="A96" s="46">
        <v>90</v>
      </c>
      <c r="B96" s="57" t="s">
        <v>218</v>
      </c>
      <c r="C96" s="57"/>
      <c r="D96" s="59"/>
      <c r="E96" s="60" t="s">
        <v>139</v>
      </c>
      <c r="F96" s="59">
        <f>SUM(F97:F97)</f>
        <v>27</v>
      </c>
      <c r="G96" s="81"/>
      <c r="H96" s="82"/>
      <c r="I96" s="82"/>
      <c r="J96" s="82">
        <f>SUM(J97:J97)</f>
        <v>48.18</v>
      </c>
      <c r="K96" s="82">
        <f>SUM(K97:K97)</f>
        <v>16.06</v>
      </c>
      <c r="L96" s="82">
        <f>SUM(L97:L97)</f>
        <v>16.06</v>
      </c>
      <c r="M96" s="82">
        <f>SUM(M97:M97)</f>
        <v>16.06</v>
      </c>
      <c r="N96" s="82"/>
      <c r="O96" s="59">
        <f>SUM(O97:O97)</f>
        <v>27</v>
      </c>
      <c r="P96" s="59">
        <f>SUM(P97:P97)</f>
        <v>27</v>
      </c>
      <c r="Q96" s="62"/>
      <c r="R96" s="62"/>
      <c r="S96" s="63"/>
    </row>
    <row r="97" ht="167.5" spans="1:19">
      <c r="A97" s="46">
        <v>91</v>
      </c>
      <c r="B97" s="140" t="s">
        <v>219</v>
      </c>
      <c r="C97" s="140" t="s">
        <v>40</v>
      </c>
      <c r="D97" s="141" t="s">
        <v>202</v>
      </c>
      <c r="E97" s="141" t="s">
        <v>139</v>
      </c>
      <c r="F97" s="142">
        <v>27</v>
      </c>
      <c r="G97" s="150" t="s">
        <v>220</v>
      </c>
      <c r="H97" s="144">
        <v>2018</v>
      </c>
      <c r="I97" s="144">
        <v>2020</v>
      </c>
      <c r="J97" s="145">
        <f>K97+L97+M97</f>
        <v>48.18</v>
      </c>
      <c r="K97" s="145">
        <v>16.06</v>
      </c>
      <c r="L97" s="145">
        <v>16.06</v>
      </c>
      <c r="M97" s="145">
        <v>16.06</v>
      </c>
      <c r="N97" s="104" t="s">
        <v>216</v>
      </c>
      <c r="O97" s="142">
        <v>27</v>
      </c>
      <c r="P97" s="142">
        <v>27</v>
      </c>
      <c r="Q97" s="148" t="s">
        <v>204</v>
      </c>
      <c r="R97" s="141" t="s">
        <v>217</v>
      </c>
      <c r="S97" s="79" t="s">
        <v>206</v>
      </c>
    </row>
    <row r="98" spans="1:19">
      <c r="A98" s="46">
        <v>92</v>
      </c>
      <c r="B98" s="57" t="s">
        <v>221</v>
      </c>
      <c r="C98" s="57"/>
      <c r="D98" s="59"/>
      <c r="E98" s="60" t="s">
        <v>139</v>
      </c>
      <c r="F98" s="59">
        <f>SUM(F99:F99)</f>
        <v>41</v>
      </c>
      <c r="G98" s="81"/>
      <c r="H98" s="82"/>
      <c r="I98" s="82"/>
      <c r="J98" s="82">
        <f>SUM(J99:J99)</f>
        <v>50.85</v>
      </c>
      <c r="K98" s="82">
        <f>SUM(K99:K99)</f>
        <v>16.95</v>
      </c>
      <c r="L98" s="82">
        <f>SUM(L99:L99)</f>
        <v>16.95</v>
      </c>
      <c r="M98" s="82">
        <f>SUM(M99:M99)</f>
        <v>16.95</v>
      </c>
      <c r="N98" s="82"/>
      <c r="O98" s="59">
        <f>SUM(O99:O99)</f>
        <v>40</v>
      </c>
      <c r="P98" s="59">
        <f>SUM(P99:P99)</f>
        <v>41</v>
      </c>
      <c r="Q98" s="62"/>
      <c r="R98" s="62"/>
      <c r="S98" s="63"/>
    </row>
    <row r="99" ht="143.5" spans="1:19">
      <c r="A99" s="46">
        <v>93</v>
      </c>
      <c r="B99" s="140" t="s">
        <v>222</v>
      </c>
      <c r="C99" s="140" t="s">
        <v>40</v>
      </c>
      <c r="D99" s="141" t="s">
        <v>202</v>
      </c>
      <c r="E99" s="141" t="s">
        <v>139</v>
      </c>
      <c r="F99" s="142">
        <v>41</v>
      </c>
      <c r="G99" s="150" t="s">
        <v>223</v>
      </c>
      <c r="H99" s="144">
        <v>2018</v>
      </c>
      <c r="I99" s="144">
        <v>2020</v>
      </c>
      <c r="J99" s="145">
        <f>K99+L99+M99</f>
        <v>50.85</v>
      </c>
      <c r="K99" s="145">
        <v>16.95</v>
      </c>
      <c r="L99" s="145">
        <v>16.95</v>
      </c>
      <c r="M99" s="145">
        <v>16.95</v>
      </c>
      <c r="N99" s="104" t="s">
        <v>216</v>
      </c>
      <c r="O99" s="142">
        <v>40</v>
      </c>
      <c r="P99" s="142">
        <v>41</v>
      </c>
      <c r="Q99" s="148" t="s">
        <v>204</v>
      </c>
      <c r="R99" s="141" t="s">
        <v>217</v>
      </c>
      <c r="S99" s="79" t="s">
        <v>206</v>
      </c>
    </row>
    <row r="100" spans="1:19">
      <c r="A100" s="46">
        <v>94</v>
      </c>
      <c r="B100" s="57" t="s">
        <v>224</v>
      </c>
      <c r="C100" s="57"/>
      <c r="D100" s="59"/>
      <c r="E100" s="60" t="s">
        <v>139</v>
      </c>
      <c r="F100" s="59">
        <f>SUM(F101:F101)</f>
        <v>29</v>
      </c>
      <c r="G100" s="81"/>
      <c r="H100" s="82"/>
      <c r="I100" s="82"/>
      <c r="J100" s="82">
        <f>SUM(J101:J101)</f>
        <v>49.95</v>
      </c>
      <c r="K100" s="82">
        <f>SUM(K101:K101)</f>
        <v>16.65</v>
      </c>
      <c r="L100" s="82">
        <f>SUM(L101:L101)</f>
        <v>16.65</v>
      </c>
      <c r="M100" s="82">
        <f>SUM(M101:M101)</f>
        <v>16.65</v>
      </c>
      <c r="N100" s="82"/>
      <c r="O100" s="59">
        <f>SUM(O101:O101)</f>
        <v>27</v>
      </c>
      <c r="P100" s="59">
        <f>SUM(P101:P101)</f>
        <v>29</v>
      </c>
      <c r="Q100" s="62"/>
      <c r="R100" s="62"/>
      <c r="S100" s="63"/>
    </row>
    <row r="101" ht="119" spans="1:19">
      <c r="A101" s="46">
        <v>95</v>
      </c>
      <c r="B101" s="140" t="s">
        <v>225</v>
      </c>
      <c r="C101" s="140" t="s">
        <v>40</v>
      </c>
      <c r="D101" s="141" t="s">
        <v>202</v>
      </c>
      <c r="E101" s="141" t="s">
        <v>139</v>
      </c>
      <c r="F101" s="151">
        <v>29</v>
      </c>
      <c r="G101" s="150" t="s">
        <v>226</v>
      </c>
      <c r="H101" s="144">
        <v>2018</v>
      </c>
      <c r="I101" s="144">
        <v>2020</v>
      </c>
      <c r="J101" s="145">
        <f>K101+L101+M101</f>
        <v>49.95</v>
      </c>
      <c r="K101" s="145">
        <v>16.65</v>
      </c>
      <c r="L101" s="145">
        <v>16.65</v>
      </c>
      <c r="M101" s="145">
        <v>16.65</v>
      </c>
      <c r="N101" s="80" t="s">
        <v>216</v>
      </c>
      <c r="O101" s="142">
        <v>27</v>
      </c>
      <c r="P101" s="151">
        <v>29</v>
      </c>
      <c r="Q101" s="148" t="s">
        <v>204</v>
      </c>
      <c r="R101" s="141" t="s">
        <v>217</v>
      </c>
      <c r="S101" s="79" t="s">
        <v>206</v>
      </c>
    </row>
    <row r="102" spans="1:19">
      <c r="A102" s="46">
        <v>96</v>
      </c>
      <c r="B102" s="47" t="s">
        <v>227</v>
      </c>
      <c r="C102" s="31"/>
      <c r="D102" s="30"/>
      <c r="E102" s="30" t="s">
        <v>26</v>
      </c>
      <c r="F102" s="30"/>
      <c r="G102" s="48"/>
      <c r="H102" s="32"/>
      <c r="I102" s="32"/>
      <c r="J102" s="33">
        <f t="shared" ref="J102:M102" si="13">J103+J104+J109</f>
        <v>671.328307133763</v>
      </c>
      <c r="K102" s="33">
        <f t="shared" si="13"/>
        <v>172.366225757763</v>
      </c>
      <c r="L102" s="33">
        <f t="shared" si="13"/>
        <v>250.79655712</v>
      </c>
      <c r="M102" s="33">
        <f t="shared" si="13"/>
        <v>248.165524256</v>
      </c>
      <c r="N102" s="33"/>
      <c r="O102" s="30"/>
      <c r="P102" s="30"/>
      <c r="Q102" s="34"/>
      <c r="R102" s="34"/>
      <c r="S102" s="30" t="s">
        <v>26</v>
      </c>
    </row>
    <row r="103" spans="1:19">
      <c r="A103" s="46">
        <v>97</v>
      </c>
      <c r="B103" s="91" t="s">
        <v>228</v>
      </c>
      <c r="C103" s="40"/>
      <c r="D103" s="38"/>
      <c r="E103" s="39" t="s">
        <v>108</v>
      </c>
      <c r="F103" s="38" t="e">
        <f>SUM(#REF!)</f>
        <v>#REF!</v>
      </c>
      <c r="G103" s="45"/>
      <c r="H103" s="42"/>
      <c r="I103" s="42"/>
      <c r="J103" s="42"/>
      <c r="K103" s="42"/>
      <c r="L103" s="42"/>
      <c r="M103" s="42"/>
      <c r="N103" s="42"/>
      <c r="O103" s="38"/>
      <c r="P103" s="38"/>
      <c r="Q103" s="43"/>
      <c r="R103" s="43"/>
      <c r="S103" s="44"/>
    </row>
    <row r="104" spans="1:19">
      <c r="A104" s="46">
        <v>98</v>
      </c>
      <c r="B104" s="91" t="s">
        <v>229</v>
      </c>
      <c r="C104" s="40"/>
      <c r="D104" s="38"/>
      <c r="E104" s="39" t="s">
        <v>230</v>
      </c>
      <c r="F104" s="38">
        <f>SUM(F105:F105)</f>
        <v>1</v>
      </c>
      <c r="G104" s="45"/>
      <c r="H104" s="42"/>
      <c r="I104" s="42"/>
      <c r="J104" s="42">
        <f>SUM(J105:J105)</f>
        <v>50</v>
      </c>
      <c r="K104" s="42">
        <f>SUM(K105:K105)</f>
        <v>0</v>
      </c>
      <c r="L104" s="42">
        <f>SUM(L105:L105)</f>
        <v>50</v>
      </c>
      <c r="M104" s="42">
        <f>SUM(M105:M105)</f>
        <v>0</v>
      </c>
      <c r="N104" s="42"/>
      <c r="O104" s="38"/>
      <c r="P104" s="38"/>
      <c r="Q104" s="43"/>
      <c r="R104" s="43"/>
      <c r="S104" s="44"/>
    </row>
    <row r="105" ht="24" spans="1:19">
      <c r="A105" s="46">
        <v>99</v>
      </c>
      <c r="B105" s="152" t="s">
        <v>231</v>
      </c>
      <c r="C105" s="153" t="s">
        <v>40</v>
      </c>
      <c r="D105" s="154" t="s">
        <v>159</v>
      </c>
      <c r="E105" s="65" t="s">
        <v>230</v>
      </c>
      <c r="F105" s="46">
        <v>1</v>
      </c>
      <c r="G105" s="155" t="s">
        <v>232</v>
      </c>
      <c r="H105" s="76" t="s">
        <v>233</v>
      </c>
      <c r="I105" s="76" t="s">
        <v>234</v>
      </c>
      <c r="J105" s="156">
        <v>50</v>
      </c>
      <c r="K105" s="111"/>
      <c r="L105" s="156">
        <v>50</v>
      </c>
      <c r="M105" s="111"/>
      <c r="N105" s="78" t="s">
        <v>235</v>
      </c>
      <c r="O105" s="46">
        <v>546</v>
      </c>
      <c r="P105" s="46">
        <v>1820</v>
      </c>
      <c r="Q105" s="80" t="s">
        <v>236</v>
      </c>
      <c r="R105" s="78" t="s">
        <v>237</v>
      </c>
      <c r="S105" s="79" t="s">
        <v>238</v>
      </c>
    </row>
    <row r="106" spans="1:19">
      <c r="A106" s="46">
        <v>100</v>
      </c>
      <c r="B106" s="91" t="s">
        <v>239</v>
      </c>
      <c r="C106" s="40"/>
      <c r="D106" s="38"/>
      <c r="E106" s="39" t="s">
        <v>108</v>
      </c>
      <c r="F106" s="38"/>
      <c r="G106" s="157"/>
      <c r="H106" s="158"/>
      <c r="I106" s="158"/>
      <c r="J106" s="42"/>
      <c r="K106" s="42"/>
      <c r="L106" s="42"/>
      <c r="M106" s="42"/>
      <c r="N106" s="43"/>
      <c r="O106" s="38"/>
      <c r="P106" s="38"/>
      <c r="Q106" s="43"/>
      <c r="R106" s="43"/>
      <c r="S106" s="44"/>
    </row>
    <row r="107" spans="1:19">
      <c r="A107" s="46">
        <v>101</v>
      </c>
      <c r="B107" s="91" t="s">
        <v>240</v>
      </c>
      <c r="C107" s="40"/>
      <c r="D107" s="38"/>
      <c r="E107" s="39" t="s">
        <v>141</v>
      </c>
      <c r="F107" s="38"/>
      <c r="G107" s="157"/>
      <c r="H107" s="158"/>
      <c r="I107" s="158"/>
      <c r="J107" s="42"/>
      <c r="K107" s="42"/>
      <c r="L107" s="42"/>
      <c r="M107" s="42"/>
      <c r="N107" s="43"/>
      <c r="O107" s="38"/>
      <c r="P107" s="38"/>
      <c r="Q107" s="43"/>
      <c r="R107" s="43"/>
      <c r="S107" s="44"/>
    </row>
    <row r="108" ht="26" spans="1:19">
      <c r="A108" s="46">
        <v>102</v>
      </c>
      <c r="B108" s="133" t="s">
        <v>241</v>
      </c>
      <c r="C108" s="133"/>
      <c r="D108" s="134"/>
      <c r="E108" s="134"/>
      <c r="F108" s="134"/>
      <c r="G108" s="159"/>
      <c r="H108" s="159"/>
      <c r="I108" s="159"/>
      <c r="J108" s="136"/>
      <c r="K108" s="136"/>
      <c r="L108" s="136"/>
      <c r="M108" s="136"/>
      <c r="N108" s="136"/>
      <c r="O108" s="136"/>
      <c r="P108" s="136"/>
      <c r="Q108" s="136"/>
      <c r="R108" s="136"/>
      <c r="S108" s="137"/>
    </row>
    <row r="109" ht="24" spans="1:19">
      <c r="A109" s="46">
        <v>103</v>
      </c>
      <c r="B109" s="91" t="s">
        <v>242</v>
      </c>
      <c r="C109" s="40"/>
      <c r="D109" s="38"/>
      <c r="E109" s="39" t="s">
        <v>141</v>
      </c>
      <c r="F109" s="38"/>
      <c r="G109" s="157"/>
      <c r="H109" s="158"/>
      <c r="I109" s="158"/>
      <c r="J109" s="42">
        <f t="shared" ref="J109:M109" si="14">J110+J113</f>
        <v>621.328307133763</v>
      </c>
      <c r="K109" s="42">
        <f t="shared" si="14"/>
        <v>172.366225757763</v>
      </c>
      <c r="L109" s="42">
        <f t="shared" si="14"/>
        <v>200.79655712</v>
      </c>
      <c r="M109" s="42">
        <f t="shared" si="14"/>
        <v>248.165524256</v>
      </c>
      <c r="N109" s="43"/>
      <c r="O109" s="38"/>
      <c r="P109" s="38"/>
      <c r="Q109" s="43"/>
      <c r="R109" s="43"/>
      <c r="S109" s="38" t="s">
        <v>26</v>
      </c>
    </row>
    <row r="110" ht="24" spans="1:19">
      <c r="A110" s="46">
        <v>104</v>
      </c>
      <c r="B110" s="57" t="s">
        <v>243</v>
      </c>
      <c r="C110" s="57"/>
      <c r="D110" s="59"/>
      <c r="E110" s="60" t="s">
        <v>141</v>
      </c>
      <c r="F110" s="59">
        <f>SUM(F111:F111)</f>
        <v>31</v>
      </c>
      <c r="G110" s="81"/>
      <c r="H110" s="82"/>
      <c r="I110" s="82"/>
      <c r="J110" s="82">
        <f>SUM(J111:J111)</f>
        <v>179.852428157763</v>
      </c>
      <c r="K110" s="82">
        <f>SUM(K111:K111)</f>
        <v>54.9524281577634</v>
      </c>
      <c r="L110" s="82">
        <f>SUM(L111:L111)</f>
        <v>59.9</v>
      </c>
      <c r="M110" s="82">
        <f>SUM(M111:M111)</f>
        <v>65</v>
      </c>
      <c r="N110" s="82"/>
      <c r="O110" s="59">
        <f>SUM(O111:O111)</f>
        <v>9</v>
      </c>
      <c r="P110" s="59">
        <f>SUM(P111:P111)</f>
        <v>34</v>
      </c>
      <c r="Q110" s="62"/>
      <c r="R110" s="62"/>
      <c r="S110" s="63"/>
    </row>
    <row r="111" ht="48" spans="1:19">
      <c r="A111" s="46">
        <v>105</v>
      </c>
      <c r="B111" s="64" t="s">
        <v>244</v>
      </c>
      <c r="C111" s="64" t="s">
        <v>40</v>
      </c>
      <c r="D111" s="65" t="s">
        <v>202</v>
      </c>
      <c r="E111" s="65" t="s">
        <v>141</v>
      </c>
      <c r="F111" s="46">
        <v>31</v>
      </c>
      <c r="G111" s="64" t="s">
        <v>245</v>
      </c>
      <c r="H111" s="76">
        <v>2018</v>
      </c>
      <c r="I111" s="76" t="s">
        <v>246</v>
      </c>
      <c r="J111" s="111">
        <f>K111+L111+M111</f>
        <v>179.852428157763</v>
      </c>
      <c r="K111" s="111">
        <v>54.9524281577634</v>
      </c>
      <c r="L111" s="111">
        <v>59.9</v>
      </c>
      <c r="M111" s="111">
        <v>65</v>
      </c>
      <c r="N111" s="78" t="s">
        <v>63</v>
      </c>
      <c r="O111" s="46">
        <v>9</v>
      </c>
      <c r="P111" s="46">
        <v>34</v>
      </c>
      <c r="Q111" s="78" t="s">
        <v>247</v>
      </c>
      <c r="R111" s="78" t="s">
        <v>248</v>
      </c>
      <c r="S111" s="78" t="s">
        <v>238</v>
      </c>
    </row>
    <row r="112" ht="24" spans="1:19">
      <c r="A112" s="46">
        <v>106</v>
      </c>
      <c r="B112" s="57" t="s">
        <v>249</v>
      </c>
      <c r="C112" s="57"/>
      <c r="D112" s="59"/>
      <c r="E112" s="60" t="s">
        <v>141</v>
      </c>
      <c r="F112" s="59"/>
      <c r="G112" s="160"/>
      <c r="H112" s="161"/>
      <c r="I112" s="161"/>
      <c r="J112" s="82"/>
      <c r="K112" s="82"/>
      <c r="L112" s="82"/>
      <c r="M112" s="82"/>
      <c r="N112" s="62"/>
      <c r="O112" s="59"/>
      <c r="P112" s="59"/>
      <c r="Q112" s="62"/>
      <c r="R112" s="62"/>
      <c r="S112" s="63"/>
    </row>
    <row r="113" spans="1:19">
      <c r="A113" s="46">
        <v>107</v>
      </c>
      <c r="B113" s="57" t="s">
        <v>250</v>
      </c>
      <c r="C113" s="57"/>
      <c r="D113" s="59"/>
      <c r="E113" s="60" t="s">
        <v>141</v>
      </c>
      <c r="F113" s="59">
        <f>SUM(F114:F114)</f>
        <v>95</v>
      </c>
      <c r="G113" s="81"/>
      <c r="H113" s="82"/>
      <c r="I113" s="82"/>
      <c r="J113" s="82">
        <f>SUM(J114:J114)</f>
        <v>441.475878976</v>
      </c>
      <c r="K113" s="82">
        <f>SUM(K114:K114)</f>
        <v>117.4137976</v>
      </c>
      <c r="L113" s="82">
        <f>SUM(L114:L114)</f>
        <v>140.89655712</v>
      </c>
      <c r="M113" s="82">
        <f>SUM(M114:M114)</f>
        <v>183.165524256</v>
      </c>
      <c r="N113" s="82"/>
      <c r="O113" s="59">
        <f>SUM(O114:O114)</f>
        <v>12</v>
      </c>
      <c r="P113" s="59">
        <f>SUM(P114:P114)</f>
        <v>40</v>
      </c>
      <c r="Q113" s="62"/>
      <c r="R113" s="62"/>
      <c r="S113" s="63"/>
    </row>
    <row r="114" ht="24" spans="1:19">
      <c r="A114" s="46">
        <v>108</v>
      </c>
      <c r="B114" s="64" t="s">
        <v>251</v>
      </c>
      <c r="C114" s="64" t="s">
        <v>40</v>
      </c>
      <c r="D114" s="65" t="s">
        <v>252</v>
      </c>
      <c r="E114" s="65" t="s">
        <v>141</v>
      </c>
      <c r="F114" s="46">
        <v>95</v>
      </c>
      <c r="G114" s="64" t="s">
        <v>253</v>
      </c>
      <c r="H114" s="76">
        <v>2018</v>
      </c>
      <c r="I114" s="76">
        <v>2020</v>
      </c>
      <c r="J114" s="111">
        <v>441.475878976</v>
      </c>
      <c r="K114" s="111">
        <v>117.4137976</v>
      </c>
      <c r="L114" s="111">
        <v>140.89655712</v>
      </c>
      <c r="M114" s="111">
        <v>183.165524256</v>
      </c>
      <c r="N114" s="78" t="s">
        <v>63</v>
      </c>
      <c r="O114" s="46">
        <v>12</v>
      </c>
      <c r="P114" s="46">
        <v>40</v>
      </c>
      <c r="Q114" s="78" t="s">
        <v>247</v>
      </c>
      <c r="R114" s="78" t="s">
        <v>248</v>
      </c>
      <c r="S114" s="79" t="s">
        <v>238</v>
      </c>
    </row>
    <row r="115" spans="1:19">
      <c r="A115" s="46">
        <v>109</v>
      </c>
      <c r="B115" s="47" t="s">
        <v>254</v>
      </c>
      <c r="C115" s="31"/>
      <c r="D115" s="30"/>
      <c r="E115" s="30" t="s">
        <v>26</v>
      </c>
      <c r="F115" s="30"/>
      <c r="G115" s="162"/>
      <c r="H115" s="33"/>
      <c r="I115" s="33"/>
      <c r="J115" s="33">
        <f t="shared" ref="J115:M115" si="15">J116+J119+J123</f>
        <v>87.072</v>
      </c>
      <c r="K115" s="33">
        <f t="shared" si="15"/>
        <v>55.464</v>
      </c>
      <c r="L115" s="33">
        <f t="shared" si="15"/>
        <v>15.804</v>
      </c>
      <c r="M115" s="33">
        <f t="shared" si="15"/>
        <v>15.804</v>
      </c>
      <c r="N115" s="33"/>
      <c r="O115" s="30"/>
      <c r="P115" s="30"/>
      <c r="Q115" s="34"/>
      <c r="R115" s="34"/>
      <c r="S115" s="30" t="s">
        <v>26</v>
      </c>
    </row>
    <row r="116" spans="1:19">
      <c r="A116" s="46">
        <v>110</v>
      </c>
      <c r="B116" s="91" t="s">
        <v>255</v>
      </c>
      <c r="C116" s="40"/>
      <c r="D116" s="38"/>
      <c r="E116" s="38" t="s">
        <v>26</v>
      </c>
      <c r="F116" s="38"/>
      <c r="G116" s="45"/>
      <c r="H116" s="42"/>
      <c r="I116" s="42"/>
      <c r="J116" s="42">
        <f t="shared" ref="J116:M116" si="16">J118</f>
        <v>0</v>
      </c>
      <c r="K116" s="42">
        <f t="shared" si="16"/>
        <v>0</v>
      </c>
      <c r="L116" s="42">
        <f t="shared" si="16"/>
        <v>0</v>
      </c>
      <c r="M116" s="42">
        <f t="shared" si="16"/>
        <v>0</v>
      </c>
      <c r="N116" s="42"/>
      <c r="O116" s="38"/>
      <c r="P116" s="38"/>
      <c r="Q116" s="43"/>
      <c r="R116" s="43"/>
      <c r="S116" s="38" t="s">
        <v>26</v>
      </c>
    </row>
    <row r="117" spans="1:19">
      <c r="A117" s="46">
        <v>111</v>
      </c>
      <c r="B117" s="58" t="s">
        <v>256</v>
      </c>
      <c r="C117" s="58"/>
      <c r="D117" s="59"/>
      <c r="E117" s="60" t="s">
        <v>37</v>
      </c>
      <c r="F117" s="59"/>
      <c r="G117" s="108"/>
      <c r="H117" s="107"/>
      <c r="I117" s="107"/>
      <c r="J117" s="82"/>
      <c r="K117" s="82"/>
      <c r="L117" s="82"/>
      <c r="M117" s="82"/>
      <c r="N117" s="62"/>
      <c r="O117" s="59"/>
      <c r="P117" s="59"/>
      <c r="Q117" s="62"/>
      <c r="R117" s="62"/>
      <c r="S117" s="63"/>
    </row>
    <row r="118" spans="1:19">
      <c r="A118" s="46">
        <v>112</v>
      </c>
      <c r="B118" s="57" t="s">
        <v>257</v>
      </c>
      <c r="C118" s="57"/>
      <c r="D118" s="59"/>
      <c r="E118" s="60" t="s">
        <v>34</v>
      </c>
      <c r="F118" s="59">
        <v>1</v>
      </c>
      <c r="G118" s="108"/>
      <c r="H118" s="107"/>
      <c r="I118" s="107"/>
      <c r="J118" s="82"/>
      <c r="K118" s="82"/>
      <c r="L118" s="82"/>
      <c r="M118" s="82"/>
      <c r="N118" s="114"/>
      <c r="O118" s="59"/>
      <c r="P118" s="59"/>
      <c r="Q118" s="62"/>
      <c r="R118" s="62"/>
      <c r="S118" s="63"/>
    </row>
    <row r="119" spans="1:19">
      <c r="A119" s="46">
        <v>113</v>
      </c>
      <c r="B119" s="91" t="s">
        <v>258</v>
      </c>
      <c r="C119" s="40"/>
      <c r="D119" s="38"/>
      <c r="E119" s="38" t="s">
        <v>26</v>
      </c>
      <c r="F119" s="38"/>
      <c r="G119" s="92"/>
      <c r="H119" s="41"/>
      <c r="I119" s="41"/>
      <c r="J119" s="42">
        <f t="shared" ref="J119:M119" si="17">J121</f>
        <v>0</v>
      </c>
      <c r="K119" s="42">
        <f t="shared" si="17"/>
        <v>0</v>
      </c>
      <c r="L119" s="42">
        <f t="shared" si="17"/>
        <v>0</v>
      </c>
      <c r="M119" s="42">
        <f t="shared" si="17"/>
        <v>0</v>
      </c>
      <c r="N119" s="43"/>
      <c r="O119" s="38"/>
      <c r="P119" s="38"/>
      <c r="Q119" s="43"/>
      <c r="R119" s="43"/>
      <c r="S119" s="38" t="s">
        <v>26</v>
      </c>
    </row>
    <row r="120" spans="1:19">
      <c r="A120" s="46">
        <v>114</v>
      </c>
      <c r="B120" s="58" t="s">
        <v>259</v>
      </c>
      <c r="C120" s="58"/>
      <c r="D120" s="59"/>
      <c r="E120" s="60" t="s">
        <v>37</v>
      </c>
      <c r="F120" s="59"/>
      <c r="G120" s="108"/>
      <c r="H120" s="107"/>
      <c r="I120" s="107"/>
      <c r="J120" s="82"/>
      <c r="K120" s="82"/>
      <c r="L120" s="82"/>
      <c r="M120" s="82"/>
      <c r="N120" s="62"/>
      <c r="O120" s="59"/>
      <c r="P120" s="59"/>
      <c r="Q120" s="62"/>
      <c r="R120" s="62"/>
      <c r="S120" s="63"/>
    </row>
    <row r="121" spans="1:19">
      <c r="A121" s="46">
        <v>115</v>
      </c>
      <c r="B121" s="57" t="s">
        <v>260</v>
      </c>
      <c r="C121" s="57"/>
      <c r="D121" s="59"/>
      <c r="E121" s="60" t="s">
        <v>261</v>
      </c>
      <c r="F121" s="59"/>
      <c r="G121" s="81"/>
      <c r="H121" s="82"/>
      <c r="I121" s="82"/>
      <c r="J121" s="82"/>
      <c r="K121" s="82"/>
      <c r="L121" s="82"/>
      <c r="M121" s="82"/>
      <c r="N121" s="82"/>
      <c r="O121" s="59"/>
      <c r="P121" s="59"/>
      <c r="Q121" s="62"/>
      <c r="R121" s="62"/>
      <c r="S121" s="63"/>
    </row>
    <row r="122" spans="1:19">
      <c r="A122" s="46">
        <v>116</v>
      </c>
      <c r="B122" s="57" t="s">
        <v>262</v>
      </c>
      <c r="C122" s="57"/>
      <c r="D122" s="59"/>
      <c r="E122" s="60" t="s">
        <v>108</v>
      </c>
      <c r="F122" s="59"/>
      <c r="G122" s="108"/>
      <c r="H122" s="107"/>
      <c r="I122" s="107"/>
      <c r="J122" s="82"/>
      <c r="K122" s="82"/>
      <c r="L122" s="82"/>
      <c r="M122" s="82"/>
      <c r="N122" s="62"/>
      <c r="O122" s="59"/>
      <c r="P122" s="59"/>
      <c r="Q122" s="62"/>
      <c r="R122" s="62"/>
      <c r="S122" s="63"/>
    </row>
    <row r="123" spans="1:19">
      <c r="A123" s="46">
        <v>117</v>
      </c>
      <c r="B123" s="91" t="s">
        <v>263</v>
      </c>
      <c r="C123" s="40"/>
      <c r="D123" s="38"/>
      <c r="E123" s="38" t="s">
        <v>26</v>
      </c>
      <c r="F123" s="38"/>
      <c r="G123" s="40"/>
      <c r="H123" s="38"/>
      <c r="I123" s="38"/>
      <c r="J123" s="43">
        <f t="shared" ref="J123:M123" si="18">J124+J128</f>
        <v>87.072</v>
      </c>
      <c r="K123" s="43">
        <f t="shared" si="18"/>
        <v>55.464</v>
      </c>
      <c r="L123" s="43">
        <f t="shared" si="18"/>
        <v>15.804</v>
      </c>
      <c r="M123" s="43">
        <f t="shared" si="18"/>
        <v>15.804</v>
      </c>
      <c r="N123" s="38"/>
      <c r="O123" s="38"/>
      <c r="P123" s="38"/>
      <c r="Q123" s="43"/>
      <c r="R123" s="43"/>
      <c r="S123" s="38" t="s">
        <v>26</v>
      </c>
    </row>
    <row r="124" spans="1:19">
      <c r="A124" s="46">
        <v>118</v>
      </c>
      <c r="B124" s="58" t="s">
        <v>264</v>
      </c>
      <c r="C124" s="58"/>
      <c r="D124" s="59"/>
      <c r="E124" s="60" t="s">
        <v>139</v>
      </c>
      <c r="F124" s="59">
        <f>SUM(F125:F127)</f>
        <v>52</v>
      </c>
      <c r="G124" s="57"/>
      <c r="H124" s="59"/>
      <c r="I124" s="59"/>
      <c r="J124" s="59">
        <f>SUM(J125:J127)</f>
        <v>69.092</v>
      </c>
      <c r="K124" s="59">
        <f>SUM(K125:K127)</f>
        <v>52.364</v>
      </c>
      <c r="L124" s="59">
        <f>SUM(L125:L127)</f>
        <v>8.364</v>
      </c>
      <c r="M124" s="59">
        <f>SUM(M125:M127)</f>
        <v>8.364</v>
      </c>
      <c r="N124" s="59"/>
      <c r="O124" s="59">
        <f>SUM(O125:O127)</f>
        <v>52</v>
      </c>
      <c r="P124" s="59">
        <f>SUM(P125:P127)</f>
        <v>188</v>
      </c>
      <c r="Q124" s="62"/>
      <c r="R124" s="62"/>
      <c r="S124" s="63"/>
    </row>
    <row r="125" ht="156" spans="1:19">
      <c r="A125" s="46">
        <v>119</v>
      </c>
      <c r="B125" s="118" t="s">
        <v>265</v>
      </c>
      <c r="C125" s="118" t="s">
        <v>40</v>
      </c>
      <c r="D125" s="163" t="s">
        <v>266</v>
      </c>
      <c r="E125" s="163" t="s">
        <v>139</v>
      </c>
      <c r="F125" s="164">
        <v>44</v>
      </c>
      <c r="G125" s="118" t="s">
        <v>267</v>
      </c>
      <c r="H125" s="165">
        <v>2018</v>
      </c>
      <c r="I125" s="165" t="s">
        <v>246</v>
      </c>
      <c r="J125" s="77">
        <f t="shared" ref="J125:J127" si="19">SUM(K125:M125)</f>
        <v>44</v>
      </c>
      <c r="K125" s="166">
        <v>44</v>
      </c>
      <c r="L125" s="111"/>
      <c r="M125" s="111"/>
      <c r="N125" s="78" t="s">
        <v>63</v>
      </c>
      <c r="O125" s="46">
        <v>44</v>
      </c>
      <c r="P125" s="46">
        <v>154</v>
      </c>
      <c r="Q125" s="78" t="s">
        <v>268</v>
      </c>
      <c r="R125" s="78" t="s">
        <v>269</v>
      </c>
      <c r="S125" s="65" t="s">
        <v>66</v>
      </c>
    </row>
    <row r="126" ht="144" spans="1:19">
      <c r="A126" s="46">
        <v>120</v>
      </c>
      <c r="B126" s="118" t="s">
        <v>270</v>
      </c>
      <c r="C126" s="118" t="s">
        <v>40</v>
      </c>
      <c r="D126" s="163" t="s">
        <v>266</v>
      </c>
      <c r="E126" s="163" t="s">
        <v>139</v>
      </c>
      <c r="F126" s="164">
        <v>4</v>
      </c>
      <c r="G126" s="118" t="s">
        <v>271</v>
      </c>
      <c r="H126" s="165">
        <v>2018</v>
      </c>
      <c r="I126" s="165">
        <v>2020</v>
      </c>
      <c r="J126" s="77">
        <f t="shared" si="19"/>
        <v>12.6</v>
      </c>
      <c r="K126" s="166">
        <v>4.2</v>
      </c>
      <c r="L126" s="166">
        <v>4.2</v>
      </c>
      <c r="M126" s="166">
        <v>4.2</v>
      </c>
      <c r="N126" s="78" t="s">
        <v>63</v>
      </c>
      <c r="O126" s="46">
        <v>4</v>
      </c>
      <c r="P126" s="46">
        <v>21</v>
      </c>
      <c r="Q126" s="78" t="s">
        <v>272</v>
      </c>
      <c r="R126" s="78" t="s">
        <v>269</v>
      </c>
      <c r="S126" s="65" t="s">
        <v>66</v>
      </c>
    </row>
    <row r="127" ht="144" spans="1:19">
      <c r="A127" s="46">
        <v>121</v>
      </c>
      <c r="B127" s="118" t="s">
        <v>273</v>
      </c>
      <c r="C127" s="118" t="s">
        <v>40</v>
      </c>
      <c r="D127" s="163" t="s">
        <v>266</v>
      </c>
      <c r="E127" s="163" t="s">
        <v>139</v>
      </c>
      <c r="F127" s="164">
        <v>4</v>
      </c>
      <c r="G127" s="118" t="s">
        <v>274</v>
      </c>
      <c r="H127" s="165">
        <v>2018</v>
      </c>
      <c r="I127" s="165">
        <v>2020</v>
      </c>
      <c r="J127" s="77">
        <f t="shared" si="19"/>
        <v>12.492</v>
      </c>
      <c r="K127" s="166">
        <v>4.164</v>
      </c>
      <c r="L127" s="166">
        <v>4.164</v>
      </c>
      <c r="M127" s="166">
        <v>4.164</v>
      </c>
      <c r="N127" s="78" t="s">
        <v>63</v>
      </c>
      <c r="O127" s="46">
        <v>4</v>
      </c>
      <c r="P127" s="46">
        <v>13</v>
      </c>
      <c r="Q127" s="78" t="s">
        <v>275</v>
      </c>
      <c r="R127" s="78" t="s">
        <v>269</v>
      </c>
      <c r="S127" s="65" t="s">
        <v>66</v>
      </c>
    </row>
    <row r="128" spans="1:19">
      <c r="A128" s="46">
        <v>122</v>
      </c>
      <c r="B128" s="58" t="s">
        <v>276</v>
      </c>
      <c r="C128" s="58"/>
      <c r="D128" s="59"/>
      <c r="E128" s="60" t="s">
        <v>139</v>
      </c>
      <c r="F128" s="59">
        <f>SUM(F129:F129)</f>
        <v>31</v>
      </c>
      <c r="G128" s="57"/>
      <c r="H128" s="59"/>
      <c r="I128" s="59"/>
      <c r="J128" s="59">
        <f>SUM(J129:J129)</f>
        <v>17.98</v>
      </c>
      <c r="K128" s="59">
        <f>SUM(K129:K129)</f>
        <v>3.1</v>
      </c>
      <c r="L128" s="59">
        <f>SUM(L129:L129)</f>
        <v>7.44</v>
      </c>
      <c r="M128" s="59">
        <f>SUM(M129:M129)</f>
        <v>7.44</v>
      </c>
      <c r="N128" s="59"/>
      <c r="O128" s="59">
        <f>SUM(O129:O129)</f>
        <v>31</v>
      </c>
      <c r="P128" s="59">
        <f>SUM(P129:P129)</f>
        <v>119</v>
      </c>
      <c r="Q128" s="62"/>
      <c r="R128" s="62"/>
      <c r="S128" s="63"/>
    </row>
    <row r="129" ht="36" spans="1:19">
      <c r="A129" s="46">
        <v>123</v>
      </c>
      <c r="B129" s="118" t="s">
        <v>277</v>
      </c>
      <c r="C129" s="118" t="s">
        <v>40</v>
      </c>
      <c r="D129" s="65" t="s">
        <v>41</v>
      </c>
      <c r="E129" s="65" t="s">
        <v>139</v>
      </c>
      <c r="F129" s="46">
        <v>31</v>
      </c>
      <c r="G129" s="119" t="s">
        <v>278</v>
      </c>
      <c r="H129" s="76">
        <v>2018</v>
      </c>
      <c r="I129" s="76">
        <v>2020</v>
      </c>
      <c r="J129" s="121">
        <f>SUM(K129:M129)</f>
        <v>17.98</v>
      </c>
      <c r="K129" s="121">
        <f>F129*0.02*5</f>
        <v>3.1</v>
      </c>
      <c r="L129" s="121">
        <f>F129*0.02*12</f>
        <v>7.44</v>
      </c>
      <c r="M129" s="121">
        <f>F129*0.02*12</f>
        <v>7.44</v>
      </c>
      <c r="N129" s="78" t="s">
        <v>63</v>
      </c>
      <c r="O129" s="46">
        <v>31</v>
      </c>
      <c r="P129" s="46">
        <v>119</v>
      </c>
      <c r="Q129" s="78" t="s">
        <v>45</v>
      </c>
      <c r="R129" s="78" t="s">
        <v>269</v>
      </c>
      <c r="S129" s="79" t="s">
        <v>165</v>
      </c>
    </row>
    <row r="130" spans="1:19">
      <c r="A130" s="46">
        <v>124</v>
      </c>
      <c r="B130" s="57" t="s">
        <v>279</v>
      </c>
      <c r="C130" s="57"/>
      <c r="D130" s="59"/>
      <c r="E130" s="60" t="s">
        <v>139</v>
      </c>
      <c r="F130" s="59"/>
      <c r="G130" s="160"/>
      <c r="H130" s="161"/>
      <c r="I130" s="161"/>
      <c r="J130" s="82"/>
      <c r="K130" s="82"/>
      <c r="L130" s="82"/>
      <c r="M130" s="82"/>
      <c r="N130" s="62"/>
      <c r="O130" s="59"/>
      <c r="P130" s="59"/>
      <c r="Q130" s="62"/>
      <c r="R130" s="62"/>
      <c r="S130" s="63"/>
    </row>
    <row r="131" spans="1:19">
      <c r="A131" s="46">
        <v>125</v>
      </c>
      <c r="B131" s="57" t="s">
        <v>280</v>
      </c>
      <c r="C131" s="57"/>
      <c r="D131" s="59"/>
      <c r="E131" s="60" t="s">
        <v>139</v>
      </c>
      <c r="F131" s="59"/>
      <c r="G131" s="160"/>
      <c r="H131" s="161"/>
      <c r="I131" s="161"/>
      <c r="J131" s="82"/>
      <c r="K131" s="82"/>
      <c r="L131" s="82"/>
      <c r="M131" s="82"/>
      <c r="N131" s="62"/>
      <c r="O131" s="59"/>
      <c r="P131" s="59"/>
      <c r="Q131" s="62"/>
      <c r="R131" s="62"/>
      <c r="S131" s="63"/>
    </row>
    <row r="132" spans="1:19">
      <c r="A132" s="46">
        <v>126</v>
      </c>
      <c r="B132" s="47" t="s">
        <v>281</v>
      </c>
      <c r="C132" s="31"/>
      <c r="D132" s="30"/>
      <c r="E132" s="30" t="s">
        <v>26</v>
      </c>
      <c r="F132" s="30"/>
      <c r="G132" s="31"/>
      <c r="H132" s="32"/>
      <c r="I132" s="32"/>
      <c r="J132" s="33">
        <f t="shared" ref="J132:M132" si="20">J133+J136+J141</f>
        <v>54.94</v>
      </c>
      <c r="K132" s="33">
        <f t="shared" si="20"/>
        <v>0.48</v>
      </c>
      <c r="L132" s="33">
        <f t="shared" si="20"/>
        <v>53.98</v>
      </c>
      <c r="M132" s="33">
        <f t="shared" si="20"/>
        <v>0.48</v>
      </c>
      <c r="N132" s="33"/>
      <c r="O132" s="30"/>
      <c r="P132" s="30"/>
      <c r="Q132" s="34"/>
      <c r="R132" s="34"/>
      <c r="S132" s="30" t="s">
        <v>26</v>
      </c>
    </row>
    <row r="133" spans="1:19">
      <c r="A133" s="46">
        <v>127</v>
      </c>
      <c r="B133" s="91" t="s">
        <v>282</v>
      </c>
      <c r="C133" s="40"/>
      <c r="D133" s="38"/>
      <c r="E133" s="39" t="s">
        <v>141</v>
      </c>
      <c r="F133" s="38">
        <f>SUM(F134:F134)</f>
        <v>50</v>
      </c>
      <c r="G133" s="45"/>
      <c r="H133" s="42"/>
      <c r="I133" s="42"/>
      <c r="J133" s="42">
        <f>SUM(J134:J134)</f>
        <v>5.5</v>
      </c>
      <c r="K133" s="42">
        <f>SUM(K134:K134)</f>
        <v>0</v>
      </c>
      <c r="L133" s="42">
        <f>SUM(L134:L134)</f>
        <v>5.5</v>
      </c>
      <c r="M133" s="42">
        <f>SUM(M134:M134)</f>
        <v>0</v>
      </c>
      <c r="N133" s="42"/>
      <c r="O133" s="38">
        <f>SUM(O134:O134)</f>
        <v>50</v>
      </c>
      <c r="P133" s="38">
        <f>SUM(P134:P134)</f>
        <v>50</v>
      </c>
      <c r="Q133" s="43"/>
      <c r="R133" s="43"/>
      <c r="S133" s="44"/>
    </row>
    <row r="134" ht="84" spans="1:19">
      <c r="A134" s="46">
        <v>128</v>
      </c>
      <c r="B134" s="64" t="s">
        <v>283</v>
      </c>
      <c r="C134" s="167" t="s">
        <v>40</v>
      </c>
      <c r="D134" s="65" t="s">
        <v>284</v>
      </c>
      <c r="E134" s="65" t="s">
        <v>141</v>
      </c>
      <c r="F134" s="70">
        <v>50</v>
      </c>
      <c r="G134" s="64" t="s">
        <v>285</v>
      </c>
      <c r="H134" s="76">
        <v>2019</v>
      </c>
      <c r="I134" s="76">
        <v>2019</v>
      </c>
      <c r="J134" s="111">
        <v>5.5</v>
      </c>
      <c r="K134" s="112"/>
      <c r="L134" s="112">
        <v>5.5</v>
      </c>
      <c r="M134" s="112"/>
      <c r="N134" s="78" t="s">
        <v>147</v>
      </c>
      <c r="O134" s="46">
        <v>50</v>
      </c>
      <c r="P134" s="46">
        <v>50</v>
      </c>
      <c r="Q134" s="78" t="s">
        <v>286</v>
      </c>
      <c r="R134" s="80" t="s">
        <v>45</v>
      </c>
      <c r="S134" s="65" t="s">
        <v>149</v>
      </c>
    </row>
    <row r="135" spans="1:19">
      <c r="A135" s="46">
        <v>129</v>
      </c>
      <c r="B135" s="91" t="s">
        <v>287</v>
      </c>
      <c r="C135" s="40"/>
      <c r="D135" s="38"/>
      <c r="E135" s="39" t="s">
        <v>141</v>
      </c>
      <c r="F135" s="38"/>
      <c r="G135" s="92"/>
      <c r="H135" s="41"/>
      <c r="I135" s="41"/>
      <c r="J135" s="42"/>
      <c r="K135" s="42"/>
      <c r="L135" s="42"/>
      <c r="M135" s="42"/>
      <c r="N135" s="43"/>
      <c r="O135" s="38"/>
      <c r="P135" s="38"/>
      <c r="Q135" s="43"/>
      <c r="R135" s="43"/>
      <c r="S135" s="44"/>
    </row>
    <row r="136" spans="1:19">
      <c r="A136" s="46">
        <v>130</v>
      </c>
      <c r="B136" s="91" t="s">
        <v>288</v>
      </c>
      <c r="C136" s="40"/>
      <c r="D136" s="38"/>
      <c r="E136" s="39" t="s">
        <v>141</v>
      </c>
      <c r="F136" s="38">
        <f t="shared" ref="F136:M136" si="21">SUM(F137:F138)</f>
        <v>1184</v>
      </c>
      <c r="G136" s="38"/>
      <c r="H136" s="38">
        <f t="shared" si="21"/>
        <v>2019</v>
      </c>
      <c r="I136" s="38">
        <f t="shared" si="21"/>
        <v>2019</v>
      </c>
      <c r="J136" s="38">
        <f t="shared" si="21"/>
        <v>48</v>
      </c>
      <c r="K136" s="38">
        <f t="shared" si="21"/>
        <v>0</v>
      </c>
      <c r="L136" s="38">
        <f t="shared" si="21"/>
        <v>48</v>
      </c>
      <c r="M136" s="38">
        <f t="shared" si="21"/>
        <v>0</v>
      </c>
      <c r="N136" s="38"/>
      <c r="O136" s="38">
        <f>SUM(O137:O138)</f>
        <v>646</v>
      </c>
      <c r="P136" s="38">
        <f>SUM(P137:P138)</f>
        <v>1920</v>
      </c>
      <c r="Q136" s="43"/>
      <c r="R136" s="43"/>
      <c r="S136" s="44"/>
    </row>
    <row r="137" ht="84" spans="1:19">
      <c r="A137" s="46">
        <v>131</v>
      </c>
      <c r="B137" s="64" t="s">
        <v>289</v>
      </c>
      <c r="C137" s="167" t="s">
        <v>40</v>
      </c>
      <c r="D137" s="65" t="s">
        <v>284</v>
      </c>
      <c r="E137" s="65" t="s">
        <v>141</v>
      </c>
      <c r="F137" s="46">
        <v>100</v>
      </c>
      <c r="G137" s="64" t="s">
        <v>290</v>
      </c>
      <c r="H137" s="76" t="s">
        <v>79</v>
      </c>
      <c r="I137" s="76" t="s">
        <v>246</v>
      </c>
      <c r="J137" s="111">
        <v>8</v>
      </c>
      <c r="K137" s="112"/>
      <c r="L137" s="112">
        <v>8</v>
      </c>
      <c r="M137" s="112"/>
      <c r="N137" s="78" t="s">
        <v>147</v>
      </c>
      <c r="O137" s="46">
        <v>100</v>
      </c>
      <c r="P137" s="46">
        <v>100</v>
      </c>
      <c r="Q137" s="78" t="s">
        <v>286</v>
      </c>
      <c r="R137" s="80" t="s">
        <v>45</v>
      </c>
      <c r="S137" s="79" t="s">
        <v>149</v>
      </c>
    </row>
    <row r="138" ht="24" spans="1:19">
      <c r="A138" s="83">
        <v>132</v>
      </c>
      <c r="B138" s="84" t="s">
        <v>291</v>
      </c>
      <c r="C138" s="84" t="s">
        <v>40</v>
      </c>
      <c r="D138" s="85" t="s">
        <v>41</v>
      </c>
      <c r="E138" s="85" t="s">
        <v>141</v>
      </c>
      <c r="F138" s="83">
        <v>1084</v>
      </c>
      <c r="G138" s="84" t="s">
        <v>292</v>
      </c>
      <c r="H138" s="83">
        <v>2019</v>
      </c>
      <c r="I138" s="83">
        <v>2019</v>
      </c>
      <c r="J138" s="168">
        <v>40</v>
      </c>
      <c r="K138" s="169"/>
      <c r="L138" s="168">
        <v>40</v>
      </c>
      <c r="M138" s="169"/>
      <c r="N138" s="85" t="s">
        <v>43</v>
      </c>
      <c r="O138" s="83">
        <v>546</v>
      </c>
      <c r="P138" s="83">
        <v>1820</v>
      </c>
      <c r="Q138" s="85" t="s">
        <v>293</v>
      </c>
      <c r="R138" s="85" t="s">
        <v>45</v>
      </c>
      <c r="S138" s="85" t="s">
        <v>46</v>
      </c>
    </row>
    <row r="139" ht="24" spans="1:19">
      <c r="A139" s="46">
        <v>133</v>
      </c>
      <c r="B139" s="91" t="s">
        <v>294</v>
      </c>
      <c r="C139" s="40"/>
      <c r="D139" s="38"/>
      <c r="E139" s="39" t="s">
        <v>141</v>
      </c>
      <c r="F139" s="38"/>
      <c r="G139" s="92"/>
      <c r="H139" s="41"/>
      <c r="I139" s="41"/>
      <c r="J139" s="42"/>
      <c r="K139" s="42"/>
      <c r="L139" s="42"/>
      <c r="M139" s="42"/>
      <c r="N139" s="42"/>
      <c r="O139" s="38"/>
      <c r="P139" s="38"/>
      <c r="Q139" s="43"/>
      <c r="R139" s="43"/>
      <c r="S139" s="44"/>
    </row>
    <row r="140" spans="1:19">
      <c r="A140" s="46">
        <v>134</v>
      </c>
      <c r="B140" s="91" t="s">
        <v>295</v>
      </c>
      <c r="C140" s="40"/>
      <c r="D140" s="38"/>
      <c r="E140" s="39" t="s">
        <v>141</v>
      </c>
      <c r="F140" s="38"/>
      <c r="G140" s="92"/>
      <c r="H140" s="41"/>
      <c r="I140" s="41"/>
      <c r="J140" s="42"/>
      <c r="K140" s="42"/>
      <c r="L140" s="42"/>
      <c r="M140" s="42"/>
      <c r="N140" s="43"/>
      <c r="O140" s="38"/>
      <c r="P140" s="38"/>
      <c r="Q140" s="43"/>
      <c r="R140" s="43"/>
      <c r="S140" s="44"/>
    </row>
    <row r="141" spans="1:19">
      <c r="A141" s="46">
        <v>135</v>
      </c>
      <c r="B141" s="91" t="s">
        <v>296</v>
      </c>
      <c r="C141" s="40"/>
      <c r="D141" s="38"/>
      <c r="E141" s="52" t="s">
        <v>139</v>
      </c>
      <c r="F141" s="38">
        <f>SUM(F142:F142)</f>
        <v>45</v>
      </c>
      <c r="G141" s="45"/>
      <c r="H141" s="42"/>
      <c r="I141" s="42"/>
      <c r="J141" s="42">
        <f>SUM(J142:J142)</f>
        <v>1.44</v>
      </c>
      <c r="K141" s="42">
        <f>SUM(K142:K142)</f>
        <v>0.48</v>
      </c>
      <c r="L141" s="42">
        <f>SUM(L142:L142)</f>
        <v>0.48</v>
      </c>
      <c r="M141" s="42">
        <f>SUM(M142:M142)</f>
        <v>0.48</v>
      </c>
      <c r="N141" s="42"/>
      <c r="O141" s="38">
        <f>SUM(O142:O142)</f>
        <v>45</v>
      </c>
      <c r="P141" s="38">
        <f>SUM(P142:P142)</f>
        <v>45</v>
      </c>
      <c r="Q141" s="43"/>
      <c r="R141" s="43"/>
      <c r="S141" s="44"/>
    </row>
    <row r="142" ht="60" spans="1:19">
      <c r="A142" s="46">
        <v>136</v>
      </c>
      <c r="B142" s="64" t="s">
        <v>297</v>
      </c>
      <c r="C142" s="64" t="s">
        <v>40</v>
      </c>
      <c r="D142" s="65" t="s">
        <v>284</v>
      </c>
      <c r="E142" s="65" t="s">
        <v>139</v>
      </c>
      <c r="F142" s="46">
        <v>45</v>
      </c>
      <c r="G142" s="64" t="s">
        <v>298</v>
      </c>
      <c r="H142" s="76" t="s">
        <v>79</v>
      </c>
      <c r="I142" s="76" t="s">
        <v>246</v>
      </c>
      <c r="J142" s="111">
        <v>1.44</v>
      </c>
      <c r="K142" s="111">
        <v>0.48</v>
      </c>
      <c r="L142" s="111">
        <v>0.48</v>
      </c>
      <c r="M142" s="111">
        <v>0.48</v>
      </c>
      <c r="N142" s="78" t="s">
        <v>299</v>
      </c>
      <c r="O142" s="46">
        <v>45</v>
      </c>
      <c r="P142" s="46">
        <v>45</v>
      </c>
      <c r="Q142" s="78" t="s">
        <v>300</v>
      </c>
      <c r="R142" s="80" t="s">
        <v>301</v>
      </c>
      <c r="S142" s="79" t="s">
        <v>206</v>
      </c>
    </row>
    <row r="143" spans="1:19">
      <c r="A143" s="46">
        <v>137</v>
      </c>
      <c r="B143" s="28" t="s">
        <v>302</v>
      </c>
      <c r="C143" s="29"/>
      <c r="D143" s="30"/>
      <c r="E143" s="30" t="s">
        <v>26</v>
      </c>
      <c r="F143" s="30"/>
      <c r="G143" s="48"/>
      <c r="H143" s="32"/>
      <c r="I143" s="32"/>
      <c r="J143" s="33">
        <f t="shared" ref="J143:M143" si="22">J144+J154+J157+J187+J195+J196+J234+J267</f>
        <v>12771.906121</v>
      </c>
      <c r="K143" s="33">
        <f t="shared" si="22"/>
        <v>9991.07</v>
      </c>
      <c r="L143" s="33">
        <f t="shared" si="22"/>
        <v>2523.519204</v>
      </c>
      <c r="M143" s="33">
        <f t="shared" si="22"/>
        <v>257.316917</v>
      </c>
      <c r="N143" s="33"/>
      <c r="O143" s="30"/>
      <c r="P143" s="30"/>
      <c r="Q143" s="34"/>
      <c r="R143" s="34"/>
      <c r="S143" s="30" t="s">
        <v>26</v>
      </c>
    </row>
    <row r="144" spans="1:19">
      <c r="A144" s="46">
        <v>138</v>
      </c>
      <c r="B144" s="36" t="s">
        <v>303</v>
      </c>
      <c r="C144" s="37"/>
      <c r="D144" s="38"/>
      <c r="E144" s="39" t="s">
        <v>304</v>
      </c>
      <c r="F144" s="38">
        <v>714.4115</v>
      </c>
      <c r="G144" s="170"/>
      <c r="H144" s="43"/>
      <c r="I144" s="43"/>
      <c r="J144" s="43">
        <f>SUM(J145:J153)</f>
        <v>6902</v>
      </c>
      <c r="K144" s="43">
        <f>SUM(K145:K153)</f>
        <v>6092</v>
      </c>
      <c r="L144" s="43">
        <f>SUM(L145:L153)</f>
        <v>810</v>
      </c>
      <c r="M144" s="43">
        <f>SUM(M145:M153)</f>
        <v>0</v>
      </c>
      <c r="N144" s="43"/>
      <c r="O144" s="38"/>
      <c r="P144" s="38"/>
      <c r="Q144" s="43"/>
      <c r="R144" s="43"/>
      <c r="S144" s="44"/>
    </row>
    <row r="145" ht="36" spans="1:19">
      <c r="A145" s="46">
        <v>139</v>
      </c>
      <c r="B145" s="64" t="s">
        <v>305</v>
      </c>
      <c r="C145" s="64" t="s">
        <v>121</v>
      </c>
      <c r="D145" s="65" t="s">
        <v>41</v>
      </c>
      <c r="E145" s="65" t="s">
        <v>304</v>
      </c>
      <c r="F145" s="46">
        <v>1.096</v>
      </c>
      <c r="G145" s="64" t="s">
        <v>306</v>
      </c>
      <c r="H145" s="76" t="s">
        <v>307</v>
      </c>
      <c r="I145" s="76" t="s">
        <v>79</v>
      </c>
      <c r="J145" s="111">
        <v>96</v>
      </c>
      <c r="K145" s="111">
        <v>96</v>
      </c>
      <c r="L145" s="111"/>
      <c r="M145" s="111"/>
      <c r="N145" s="80" t="s">
        <v>69</v>
      </c>
      <c r="O145" s="46">
        <v>18</v>
      </c>
      <c r="P145" s="46">
        <v>57</v>
      </c>
      <c r="Q145" s="78" t="s">
        <v>308</v>
      </c>
      <c r="R145" s="78" t="s">
        <v>309</v>
      </c>
      <c r="S145" s="79" t="s">
        <v>32</v>
      </c>
    </row>
    <row r="146" ht="36" spans="1:19">
      <c r="A146" s="46">
        <v>140</v>
      </c>
      <c r="B146" s="64" t="s">
        <v>310</v>
      </c>
      <c r="C146" s="64" t="s">
        <v>121</v>
      </c>
      <c r="D146" s="65" t="s">
        <v>41</v>
      </c>
      <c r="E146" s="65" t="s">
        <v>304</v>
      </c>
      <c r="F146" s="46">
        <v>1.903</v>
      </c>
      <c r="G146" s="64" t="s">
        <v>311</v>
      </c>
      <c r="H146" s="76" t="s">
        <v>307</v>
      </c>
      <c r="I146" s="76" t="s">
        <v>79</v>
      </c>
      <c r="J146" s="111">
        <v>126</v>
      </c>
      <c r="K146" s="111">
        <v>126</v>
      </c>
      <c r="L146" s="111"/>
      <c r="M146" s="111"/>
      <c r="N146" s="80" t="s">
        <v>69</v>
      </c>
      <c r="O146" s="46">
        <v>7</v>
      </c>
      <c r="P146" s="46">
        <v>23</v>
      </c>
      <c r="Q146" s="78" t="s">
        <v>312</v>
      </c>
      <c r="R146" s="78" t="s">
        <v>309</v>
      </c>
      <c r="S146" s="79" t="s">
        <v>32</v>
      </c>
    </row>
    <row r="147" ht="48" spans="1:19">
      <c r="A147" s="46">
        <v>141</v>
      </c>
      <c r="B147" s="64" t="s">
        <v>313</v>
      </c>
      <c r="C147" s="64" t="s">
        <v>314</v>
      </c>
      <c r="D147" s="65" t="s">
        <v>183</v>
      </c>
      <c r="E147" s="65" t="s">
        <v>304</v>
      </c>
      <c r="F147" s="46">
        <v>5.674</v>
      </c>
      <c r="G147" s="119" t="s">
        <v>315</v>
      </c>
      <c r="H147" s="76" t="s">
        <v>307</v>
      </c>
      <c r="I147" s="76" t="s">
        <v>79</v>
      </c>
      <c r="J147" s="122">
        <v>695</v>
      </c>
      <c r="K147" s="171">
        <v>695</v>
      </c>
      <c r="L147" s="171"/>
      <c r="M147" s="171"/>
      <c r="N147" s="80" t="s">
        <v>316</v>
      </c>
      <c r="O147" s="46">
        <v>39</v>
      </c>
      <c r="P147" s="46">
        <v>130</v>
      </c>
      <c r="Q147" s="65" t="s">
        <v>317</v>
      </c>
      <c r="R147" s="80" t="s">
        <v>318</v>
      </c>
      <c r="S147" s="79" t="s">
        <v>319</v>
      </c>
    </row>
    <row r="148" ht="48" spans="1:19">
      <c r="A148" s="46">
        <v>142</v>
      </c>
      <c r="B148" s="64" t="s">
        <v>320</v>
      </c>
      <c r="C148" s="64" t="s">
        <v>321</v>
      </c>
      <c r="D148" s="65" t="s">
        <v>183</v>
      </c>
      <c r="E148" s="65" t="s">
        <v>304</v>
      </c>
      <c r="F148" s="46">
        <v>12.355</v>
      </c>
      <c r="G148" s="119" t="s">
        <v>315</v>
      </c>
      <c r="H148" s="76" t="s">
        <v>307</v>
      </c>
      <c r="I148" s="76" t="s">
        <v>79</v>
      </c>
      <c r="J148" s="122">
        <v>1289</v>
      </c>
      <c r="K148" s="171">
        <v>1289</v>
      </c>
      <c r="L148" s="171"/>
      <c r="M148" s="171"/>
      <c r="N148" s="80" t="s">
        <v>316</v>
      </c>
      <c r="O148" s="46">
        <v>31</v>
      </c>
      <c r="P148" s="46">
        <v>92</v>
      </c>
      <c r="Q148" s="65" t="s">
        <v>317</v>
      </c>
      <c r="R148" s="80" t="s">
        <v>318</v>
      </c>
      <c r="S148" s="79" t="s">
        <v>319</v>
      </c>
    </row>
    <row r="149" ht="36" spans="1:19">
      <c r="A149" s="46">
        <v>143</v>
      </c>
      <c r="B149" s="118" t="s">
        <v>322</v>
      </c>
      <c r="C149" s="118" t="s">
        <v>121</v>
      </c>
      <c r="D149" s="65" t="s">
        <v>183</v>
      </c>
      <c r="E149" s="65" t="s">
        <v>304</v>
      </c>
      <c r="F149" s="46">
        <v>2.057</v>
      </c>
      <c r="G149" s="119" t="s">
        <v>323</v>
      </c>
      <c r="H149" s="76" t="s">
        <v>307</v>
      </c>
      <c r="I149" s="76" t="s">
        <v>79</v>
      </c>
      <c r="J149" s="122">
        <v>203</v>
      </c>
      <c r="K149" s="171">
        <v>203</v>
      </c>
      <c r="L149" s="171"/>
      <c r="M149" s="171"/>
      <c r="N149" s="80" t="s">
        <v>316</v>
      </c>
      <c r="O149" s="46">
        <v>27</v>
      </c>
      <c r="P149" s="46">
        <v>84</v>
      </c>
      <c r="Q149" s="65" t="s">
        <v>317</v>
      </c>
      <c r="R149" s="80" t="s">
        <v>318</v>
      </c>
      <c r="S149" s="79" t="s">
        <v>319</v>
      </c>
    </row>
    <row r="150" ht="48" spans="1:19">
      <c r="A150" s="46">
        <v>144</v>
      </c>
      <c r="B150" s="64" t="s">
        <v>324</v>
      </c>
      <c r="C150" s="64" t="s">
        <v>325</v>
      </c>
      <c r="D150" s="65" t="s">
        <v>183</v>
      </c>
      <c r="E150" s="65" t="s">
        <v>304</v>
      </c>
      <c r="F150" s="46">
        <v>8.492</v>
      </c>
      <c r="G150" s="119" t="s">
        <v>315</v>
      </c>
      <c r="H150" s="76" t="s">
        <v>307</v>
      </c>
      <c r="I150" s="76" t="s">
        <v>79</v>
      </c>
      <c r="J150" s="122">
        <v>801</v>
      </c>
      <c r="K150" s="171">
        <v>801</v>
      </c>
      <c r="L150" s="171"/>
      <c r="M150" s="171"/>
      <c r="N150" s="80" t="s">
        <v>316</v>
      </c>
      <c r="O150" s="46">
        <v>22</v>
      </c>
      <c r="P150" s="46">
        <v>85</v>
      </c>
      <c r="Q150" s="65" t="s">
        <v>317</v>
      </c>
      <c r="R150" s="80" t="s">
        <v>318</v>
      </c>
      <c r="S150" s="79" t="s">
        <v>319</v>
      </c>
    </row>
    <row r="151" ht="48" spans="1:19">
      <c r="A151" s="46">
        <v>145</v>
      </c>
      <c r="B151" s="64" t="s">
        <v>326</v>
      </c>
      <c r="C151" s="64" t="s">
        <v>118</v>
      </c>
      <c r="D151" s="65" t="s">
        <v>183</v>
      </c>
      <c r="E151" s="65" t="s">
        <v>304</v>
      </c>
      <c r="F151" s="70">
        <v>7.426</v>
      </c>
      <c r="G151" s="119" t="s">
        <v>315</v>
      </c>
      <c r="H151" s="76" t="s">
        <v>79</v>
      </c>
      <c r="I151" s="76" t="s">
        <v>79</v>
      </c>
      <c r="J151" s="122">
        <v>480</v>
      </c>
      <c r="K151" s="171">
        <v>480</v>
      </c>
      <c r="L151" s="121"/>
      <c r="M151" s="121"/>
      <c r="N151" s="80" t="s">
        <v>316</v>
      </c>
      <c r="O151" s="46">
        <v>9</v>
      </c>
      <c r="P151" s="46">
        <v>36</v>
      </c>
      <c r="Q151" s="65" t="s">
        <v>317</v>
      </c>
      <c r="R151" s="80" t="s">
        <v>318</v>
      </c>
      <c r="S151" s="79" t="s">
        <v>319</v>
      </c>
    </row>
    <row r="152" ht="48" spans="1:19">
      <c r="A152" s="46">
        <v>146</v>
      </c>
      <c r="B152" s="64" t="s">
        <v>327</v>
      </c>
      <c r="C152" s="64" t="s">
        <v>111</v>
      </c>
      <c r="D152" s="65" t="s">
        <v>183</v>
      </c>
      <c r="E152" s="65" t="s">
        <v>304</v>
      </c>
      <c r="F152" s="70">
        <v>17.099</v>
      </c>
      <c r="G152" s="119" t="s">
        <v>315</v>
      </c>
      <c r="H152" s="76" t="s">
        <v>79</v>
      </c>
      <c r="I152" s="76" t="s">
        <v>79</v>
      </c>
      <c r="J152" s="122">
        <v>2402</v>
      </c>
      <c r="K152" s="171">
        <v>2402</v>
      </c>
      <c r="L152" s="121"/>
      <c r="M152" s="121"/>
      <c r="N152" s="80" t="s">
        <v>316</v>
      </c>
      <c r="O152" s="46">
        <v>21</v>
      </c>
      <c r="P152" s="46">
        <v>73</v>
      </c>
      <c r="Q152" s="65" t="s">
        <v>317</v>
      </c>
      <c r="R152" s="80" t="s">
        <v>318</v>
      </c>
      <c r="S152" s="79" t="s">
        <v>319</v>
      </c>
    </row>
    <row r="153" ht="36" spans="1:19">
      <c r="A153" s="46">
        <v>147</v>
      </c>
      <c r="B153" s="118" t="s">
        <v>328</v>
      </c>
      <c r="C153" s="64" t="s">
        <v>111</v>
      </c>
      <c r="D153" s="65" t="s">
        <v>41</v>
      </c>
      <c r="E153" s="65" t="s">
        <v>304</v>
      </c>
      <c r="F153" s="172">
        <v>12</v>
      </c>
      <c r="G153" s="119" t="s">
        <v>329</v>
      </c>
      <c r="H153" s="173">
        <v>2018</v>
      </c>
      <c r="I153" s="173">
        <v>2018</v>
      </c>
      <c r="J153" s="174">
        <v>810</v>
      </c>
      <c r="K153" s="175"/>
      <c r="L153" s="176">
        <v>810</v>
      </c>
      <c r="M153" s="176"/>
      <c r="N153" s="104" t="s">
        <v>63</v>
      </c>
      <c r="O153" s="78">
        <v>102</v>
      </c>
      <c r="P153" s="78">
        <v>329</v>
      </c>
      <c r="Q153" s="78" t="s">
        <v>330</v>
      </c>
      <c r="R153" s="80" t="s">
        <v>309</v>
      </c>
      <c r="S153" s="79" t="s">
        <v>319</v>
      </c>
    </row>
    <row r="154" spans="1:19">
      <c r="A154" s="46">
        <v>148</v>
      </c>
      <c r="B154" s="36" t="s">
        <v>331</v>
      </c>
      <c r="C154" s="37"/>
      <c r="D154" s="38"/>
      <c r="E154" s="39" t="s">
        <v>304</v>
      </c>
      <c r="F154" s="38">
        <f>SUM(F155:F156)</f>
        <v>5.1</v>
      </c>
      <c r="G154" s="45"/>
      <c r="H154" s="42"/>
      <c r="I154" s="42"/>
      <c r="J154" s="42">
        <f>SUM(J155:J156)</f>
        <v>56.75</v>
      </c>
      <c r="K154" s="42">
        <f>SUM(K155:K156)</f>
        <v>0</v>
      </c>
      <c r="L154" s="42">
        <f>SUM(L155:L156)</f>
        <v>15.35</v>
      </c>
      <c r="M154" s="42">
        <f>SUM(M155:M156)</f>
        <v>41.4</v>
      </c>
      <c r="N154" s="42"/>
      <c r="O154" s="38">
        <f>SUM(O155:O156)</f>
        <v>32</v>
      </c>
      <c r="P154" s="38">
        <f>SUM(P155:P156)</f>
        <v>101</v>
      </c>
      <c r="Q154" s="43"/>
      <c r="R154" s="43"/>
      <c r="S154" s="44"/>
    </row>
    <row r="155" ht="24" spans="1:19">
      <c r="A155" s="46">
        <v>149</v>
      </c>
      <c r="B155" s="118" t="s">
        <v>332</v>
      </c>
      <c r="C155" s="118" t="s">
        <v>333</v>
      </c>
      <c r="D155" s="65" t="s">
        <v>334</v>
      </c>
      <c r="E155" s="65" t="s">
        <v>304</v>
      </c>
      <c r="F155" s="46">
        <v>4.8</v>
      </c>
      <c r="G155" s="64" t="s">
        <v>335</v>
      </c>
      <c r="H155" s="76">
        <v>2019</v>
      </c>
      <c r="I155" s="76">
        <v>2020</v>
      </c>
      <c r="J155" s="111">
        <v>51.75</v>
      </c>
      <c r="K155" s="111"/>
      <c r="L155" s="111">
        <v>10.35</v>
      </c>
      <c r="M155" s="111">
        <v>41.4</v>
      </c>
      <c r="N155" s="78" t="s">
        <v>63</v>
      </c>
      <c r="O155" s="46">
        <v>27</v>
      </c>
      <c r="P155" s="46">
        <v>84</v>
      </c>
      <c r="Q155" s="80" t="s">
        <v>336</v>
      </c>
      <c r="R155" s="78" t="s">
        <v>337</v>
      </c>
      <c r="S155" s="79" t="s">
        <v>338</v>
      </c>
    </row>
    <row r="156" ht="24" spans="1:19">
      <c r="A156" s="46">
        <v>150</v>
      </c>
      <c r="B156" s="118" t="s">
        <v>339</v>
      </c>
      <c r="C156" s="118" t="s">
        <v>340</v>
      </c>
      <c r="D156" s="65" t="s">
        <v>41</v>
      </c>
      <c r="E156" s="65" t="s">
        <v>304</v>
      </c>
      <c r="F156" s="46">
        <v>0.3</v>
      </c>
      <c r="G156" s="64" t="s">
        <v>341</v>
      </c>
      <c r="H156" s="76">
        <v>2019</v>
      </c>
      <c r="I156" s="76">
        <v>2019</v>
      </c>
      <c r="J156" s="111">
        <v>5</v>
      </c>
      <c r="K156" s="111"/>
      <c r="L156" s="111">
        <v>5</v>
      </c>
      <c r="M156" s="111"/>
      <c r="N156" s="79" t="s">
        <v>63</v>
      </c>
      <c r="O156" s="46">
        <v>5</v>
      </c>
      <c r="P156" s="46">
        <v>17</v>
      </c>
      <c r="Q156" s="80" t="s">
        <v>336</v>
      </c>
      <c r="R156" s="78" t="s">
        <v>337</v>
      </c>
      <c r="S156" s="79" t="s">
        <v>338</v>
      </c>
    </row>
    <row r="157" spans="1:19">
      <c r="A157" s="46">
        <v>151</v>
      </c>
      <c r="B157" s="91" t="s">
        <v>342</v>
      </c>
      <c r="C157" s="40"/>
      <c r="D157" s="38"/>
      <c r="E157" s="39" t="s">
        <v>139</v>
      </c>
      <c r="F157" s="38">
        <f>SUM(F158:F186)</f>
        <v>6981</v>
      </c>
      <c r="G157" s="45"/>
      <c r="H157" s="42"/>
      <c r="I157" s="42"/>
      <c r="J157" s="42">
        <f>SUM(J158:J186)</f>
        <v>522.846121</v>
      </c>
      <c r="K157" s="42">
        <f>SUM(K158:K186)</f>
        <v>47.82</v>
      </c>
      <c r="L157" s="42">
        <f>SUM(L158:L186)</f>
        <v>333.109204</v>
      </c>
      <c r="M157" s="42">
        <f>SUM(M158:M186)</f>
        <v>141.916917</v>
      </c>
      <c r="N157" s="42"/>
      <c r="O157" s="38"/>
      <c r="P157" s="38"/>
      <c r="Q157" s="43"/>
      <c r="R157" s="43"/>
      <c r="S157" s="44"/>
    </row>
    <row r="158" ht="36" spans="1:19">
      <c r="A158" s="46">
        <v>152</v>
      </c>
      <c r="B158" s="64" t="s">
        <v>343</v>
      </c>
      <c r="C158" s="64" t="s">
        <v>344</v>
      </c>
      <c r="D158" s="65" t="s">
        <v>159</v>
      </c>
      <c r="E158" s="65" t="s">
        <v>139</v>
      </c>
      <c r="F158" s="70">
        <v>262</v>
      </c>
      <c r="G158" s="64" t="s">
        <v>345</v>
      </c>
      <c r="H158" s="76" t="s">
        <v>346</v>
      </c>
      <c r="I158" s="76" t="s">
        <v>347</v>
      </c>
      <c r="J158" s="121">
        <v>24.67</v>
      </c>
      <c r="K158" s="121">
        <v>24.67</v>
      </c>
      <c r="L158" s="121"/>
      <c r="M158" s="121"/>
      <c r="N158" s="80" t="s">
        <v>348</v>
      </c>
      <c r="O158" s="70">
        <v>8</v>
      </c>
      <c r="P158" s="70">
        <v>28</v>
      </c>
      <c r="Q158" s="65" t="s">
        <v>349</v>
      </c>
      <c r="R158" s="80" t="s">
        <v>163</v>
      </c>
      <c r="S158" s="79" t="s">
        <v>165</v>
      </c>
    </row>
    <row r="159" ht="36" spans="1:19">
      <c r="A159" s="46">
        <v>153</v>
      </c>
      <c r="B159" s="64" t="s">
        <v>350</v>
      </c>
      <c r="C159" s="64" t="s">
        <v>351</v>
      </c>
      <c r="D159" s="65" t="s">
        <v>159</v>
      </c>
      <c r="E159" s="65" t="s">
        <v>139</v>
      </c>
      <c r="F159" s="70">
        <v>145</v>
      </c>
      <c r="G159" s="64" t="s">
        <v>352</v>
      </c>
      <c r="H159" s="76" t="s">
        <v>346</v>
      </c>
      <c r="I159" s="76" t="s">
        <v>347</v>
      </c>
      <c r="J159" s="121">
        <f t="shared" ref="J159:J186" si="23">K159+L159+M159</f>
        <v>4.63</v>
      </c>
      <c r="K159" s="121">
        <v>4.63</v>
      </c>
      <c r="L159" s="121"/>
      <c r="M159" s="121"/>
      <c r="N159" s="80" t="s">
        <v>348</v>
      </c>
      <c r="O159" s="70">
        <v>5</v>
      </c>
      <c r="P159" s="70">
        <v>13</v>
      </c>
      <c r="Q159" s="65" t="s">
        <v>349</v>
      </c>
      <c r="R159" s="80" t="s">
        <v>163</v>
      </c>
      <c r="S159" s="79" t="s">
        <v>165</v>
      </c>
    </row>
    <row r="160" ht="36" spans="1:19">
      <c r="A160" s="46">
        <v>154</v>
      </c>
      <c r="B160" s="64" t="s">
        <v>353</v>
      </c>
      <c r="C160" s="64" t="s">
        <v>354</v>
      </c>
      <c r="D160" s="65" t="s">
        <v>159</v>
      </c>
      <c r="E160" s="65" t="s">
        <v>139</v>
      </c>
      <c r="F160" s="70">
        <v>93</v>
      </c>
      <c r="G160" s="64" t="s">
        <v>352</v>
      </c>
      <c r="H160" s="76" t="s">
        <v>346</v>
      </c>
      <c r="I160" s="76" t="s">
        <v>347</v>
      </c>
      <c r="J160" s="121">
        <f t="shared" si="23"/>
        <v>4.63</v>
      </c>
      <c r="K160" s="121">
        <v>4.63</v>
      </c>
      <c r="L160" s="121"/>
      <c r="M160" s="121"/>
      <c r="N160" s="80" t="s">
        <v>348</v>
      </c>
      <c r="O160" s="70">
        <v>5</v>
      </c>
      <c r="P160" s="70">
        <v>16</v>
      </c>
      <c r="Q160" s="65" t="s">
        <v>349</v>
      </c>
      <c r="R160" s="80" t="s">
        <v>163</v>
      </c>
      <c r="S160" s="79" t="s">
        <v>165</v>
      </c>
    </row>
    <row r="161" ht="36" spans="1:19">
      <c r="A161" s="46">
        <v>155</v>
      </c>
      <c r="B161" s="64" t="s">
        <v>355</v>
      </c>
      <c r="C161" s="64" t="s">
        <v>356</v>
      </c>
      <c r="D161" s="65" t="s">
        <v>159</v>
      </c>
      <c r="E161" s="65" t="s">
        <v>139</v>
      </c>
      <c r="F161" s="70">
        <v>129</v>
      </c>
      <c r="G161" s="64" t="s">
        <v>352</v>
      </c>
      <c r="H161" s="76" t="s">
        <v>346</v>
      </c>
      <c r="I161" s="76" t="s">
        <v>347</v>
      </c>
      <c r="J161" s="121">
        <f t="shared" si="23"/>
        <v>4.63</v>
      </c>
      <c r="K161" s="121">
        <v>4.63</v>
      </c>
      <c r="L161" s="121"/>
      <c r="M161" s="121"/>
      <c r="N161" s="80" t="s">
        <v>348</v>
      </c>
      <c r="O161" s="70">
        <v>4</v>
      </c>
      <c r="P161" s="70">
        <v>18</v>
      </c>
      <c r="Q161" s="65" t="s">
        <v>349</v>
      </c>
      <c r="R161" s="80" t="s">
        <v>163</v>
      </c>
      <c r="S161" s="79" t="s">
        <v>165</v>
      </c>
    </row>
    <row r="162" ht="36" spans="1:19">
      <c r="A162" s="46">
        <v>156</v>
      </c>
      <c r="B162" s="64" t="s">
        <v>357</v>
      </c>
      <c r="C162" s="64" t="s">
        <v>358</v>
      </c>
      <c r="D162" s="65" t="s">
        <v>159</v>
      </c>
      <c r="E162" s="65" t="s">
        <v>139</v>
      </c>
      <c r="F162" s="70">
        <v>165</v>
      </c>
      <c r="G162" s="64" t="s">
        <v>352</v>
      </c>
      <c r="H162" s="76" t="s">
        <v>346</v>
      </c>
      <c r="I162" s="76" t="s">
        <v>347</v>
      </c>
      <c r="J162" s="121">
        <f t="shared" si="23"/>
        <v>4.63</v>
      </c>
      <c r="K162" s="121">
        <v>4.63</v>
      </c>
      <c r="L162" s="121"/>
      <c r="M162" s="121"/>
      <c r="N162" s="80" t="s">
        <v>348</v>
      </c>
      <c r="O162" s="70">
        <v>7</v>
      </c>
      <c r="P162" s="70">
        <v>25</v>
      </c>
      <c r="Q162" s="65" t="s">
        <v>349</v>
      </c>
      <c r="R162" s="80" t="s">
        <v>163</v>
      </c>
      <c r="S162" s="79" t="s">
        <v>165</v>
      </c>
    </row>
    <row r="163" ht="36" spans="1:19">
      <c r="A163" s="46">
        <v>157</v>
      </c>
      <c r="B163" s="64" t="s">
        <v>359</v>
      </c>
      <c r="C163" s="64" t="s">
        <v>360</v>
      </c>
      <c r="D163" s="65" t="s">
        <v>159</v>
      </c>
      <c r="E163" s="65" t="s">
        <v>139</v>
      </c>
      <c r="F163" s="70">
        <v>284</v>
      </c>
      <c r="G163" s="64" t="s">
        <v>352</v>
      </c>
      <c r="H163" s="76" t="s">
        <v>346</v>
      </c>
      <c r="I163" s="76" t="s">
        <v>347</v>
      </c>
      <c r="J163" s="121">
        <f t="shared" si="23"/>
        <v>4.63</v>
      </c>
      <c r="K163" s="121">
        <v>4.63</v>
      </c>
      <c r="L163" s="121"/>
      <c r="M163" s="121"/>
      <c r="N163" s="80" t="s">
        <v>348</v>
      </c>
      <c r="O163" s="70">
        <v>20</v>
      </c>
      <c r="P163" s="70">
        <v>76</v>
      </c>
      <c r="Q163" s="65" t="s">
        <v>349</v>
      </c>
      <c r="R163" s="80" t="s">
        <v>163</v>
      </c>
      <c r="S163" s="79" t="s">
        <v>165</v>
      </c>
    </row>
    <row r="164" ht="36" spans="1:19">
      <c r="A164" s="46">
        <v>158</v>
      </c>
      <c r="B164" s="64" t="s">
        <v>361</v>
      </c>
      <c r="C164" s="64" t="s">
        <v>362</v>
      </c>
      <c r="D164" s="65" t="s">
        <v>159</v>
      </c>
      <c r="E164" s="65" t="s">
        <v>139</v>
      </c>
      <c r="F164" s="70">
        <v>237</v>
      </c>
      <c r="G164" s="64" t="s">
        <v>363</v>
      </c>
      <c r="H164" s="76" t="s">
        <v>161</v>
      </c>
      <c r="I164" s="76" t="s">
        <v>162</v>
      </c>
      <c r="J164" s="121">
        <f t="shared" si="23"/>
        <v>23.406831</v>
      </c>
      <c r="K164" s="121"/>
      <c r="L164" s="121">
        <f t="shared" ref="L164:L170" si="24">F164*987.63/10000</f>
        <v>23.406831</v>
      </c>
      <c r="M164" s="121"/>
      <c r="N164" s="80" t="s">
        <v>348</v>
      </c>
      <c r="O164" s="70">
        <v>27</v>
      </c>
      <c r="P164" s="70">
        <v>84</v>
      </c>
      <c r="Q164" s="65" t="s">
        <v>349</v>
      </c>
      <c r="R164" s="80" t="s">
        <v>163</v>
      </c>
      <c r="S164" s="79" t="s">
        <v>165</v>
      </c>
    </row>
    <row r="165" ht="36" spans="1:19">
      <c r="A165" s="46">
        <v>159</v>
      </c>
      <c r="B165" s="64" t="s">
        <v>364</v>
      </c>
      <c r="C165" s="64" t="s">
        <v>365</v>
      </c>
      <c r="D165" s="65" t="s">
        <v>159</v>
      </c>
      <c r="E165" s="65" t="s">
        <v>139</v>
      </c>
      <c r="F165" s="70">
        <v>255</v>
      </c>
      <c r="G165" s="64" t="s">
        <v>366</v>
      </c>
      <c r="H165" s="76" t="s">
        <v>161</v>
      </c>
      <c r="I165" s="76" t="s">
        <v>162</v>
      </c>
      <c r="J165" s="121">
        <f t="shared" si="23"/>
        <v>25.184565</v>
      </c>
      <c r="K165" s="121"/>
      <c r="L165" s="121">
        <f t="shared" si="24"/>
        <v>25.184565</v>
      </c>
      <c r="M165" s="121"/>
      <c r="N165" s="80" t="s">
        <v>348</v>
      </c>
      <c r="O165" s="70">
        <v>36</v>
      </c>
      <c r="P165" s="70">
        <v>125</v>
      </c>
      <c r="Q165" s="65" t="s">
        <v>349</v>
      </c>
      <c r="R165" s="80" t="s">
        <v>163</v>
      </c>
      <c r="S165" s="79" t="s">
        <v>165</v>
      </c>
    </row>
    <row r="166" ht="36" spans="1:19">
      <c r="A166" s="46">
        <v>160</v>
      </c>
      <c r="B166" s="64" t="s">
        <v>367</v>
      </c>
      <c r="C166" s="64" t="s">
        <v>368</v>
      </c>
      <c r="D166" s="65" t="s">
        <v>159</v>
      </c>
      <c r="E166" s="65" t="s">
        <v>139</v>
      </c>
      <c r="F166" s="70">
        <v>134</v>
      </c>
      <c r="G166" s="64" t="s">
        <v>369</v>
      </c>
      <c r="H166" s="76" t="s">
        <v>161</v>
      </c>
      <c r="I166" s="76" t="s">
        <v>162</v>
      </c>
      <c r="J166" s="121">
        <f t="shared" si="23"/>
        <v>13.234242</v>
      </c>
      <c r="K166" s="121"/>
      <c r="L166" s="121">
        <f t="shared" si="24"/>
        <v>13.234242</v>
      </c>
      <c r="M166" s="121"/>
      <c r="N166" s="80" t="s">
        <v>348</v>
      </c>
      <c r="O166" s="70">
        <v>18</v>
      </c>
      <c r="P166" s="70">
        <v>57</v>
      </c>
      <c r="Q166" s="65" t="s">
        <v>349</v>
      </c>
      <c r="R166" s="80" t="s">
        <v>163</v>
      </c>
      <c r="S166" s="79" t="s">
        <v>165</v>
      </c>
    </row>
    <row r="167" ht="36" spans="1:19">
      <c r="A167" s="46">
        <v>161</v>
      </c>
      <c r="B167" s="64" t="s">
        <v>370</v>
      </c>
      <c r="C167" s="64" t="s">
        <v>371</v>
      </c>
      <c r="D167" s="65" t="s">
        <v>159</v>
      </c>
      <c r="E167" s="65" t="s">
        <v>139</v>
      </c>
      <c r="F167" s="70">
        <v>429</v>
      </c>
      <c r="G167" s="64" t="s">
        <v>372</v>
      </c>
      <c r="H167" s="76" t="s">
        <v>161</v>
      </c>
      <c r="I167" s="76" t="s">
        <v>162</v>
      </c>
      <c r="J167" s="121">
        <f t="shared" si="23"/>
        <v>42.369327</v>
      </c>
      <c r="K167" s="121"/>
      <c r="L167" s="121">
        <f t="shared" si="24"/>
        <v>42.369327</v>
      </c>
      <c r="M167" s="121"/>
      <c r="N167" s="80" t="s">
        <v>348</v>
      </c>
      <c r="O167" s="70">
        <v>22</v>
      </c>
      <c r="P167" s="70">
        <v>85</v>
      </c>
      <c r="Q167" s="65" t="s">
        <v>349</v>
      </c>
      <c r="R167" s="80" t="s">
        <v>163</v>
      </c>
      <c r="S167" s="79" t="s">
        <v>165</v>
      </c>
    </row>
    <row r="168" ht="36" spans="1:19">
      <c r="A168" s="46">
        <v>162</v>
      </c>
      <c r="B168" s="64" t="s">
        <v>373</v>
      </c>
      <c r="C168" s="64" t="s">
        <v>374</v>
      </c>
      <c r="D168" s="65" t="s">
        <v>159</v>
      </c>
      <c r="E168" s="65" t="s">
        <v>139</v>
      </c>
      <c r="F168" s="70">
        <v>139</v>
      </c>
      <c r="G168" s="64" t="s">
        <v>375</v>
      </c>
      <c r="H168" s="76" t="s">
        <v>161</v>
      </c>
      <c r="I168" s="76" t="s">
        <v>162</v>
      </c>
      <c r="J168" s="121">
        <f t="shared" si="23"/>
        <v>13.728057</v>
      </c>
      <c r="K168" s="121"/>
      <c r="L168" s="121">
        <f t="shared" si="24"/>
        <v>13.728057</v>
      </c>
      <c r="M168" s="121"/>
      <c r="N168" s="80" t="s">
        <v>348</v>
      </c>
      <c r="O168" s="70">
        <v>12</v>
      </c>
      <c r="P168" s="70">
        <v>39</v>
      </c>
      <c r="Q168" s="65" t="s">
        <v>349</v>
      </c>
      <c r="R168" s="80" t="s">
        <v>163</v>
      </c>
      <c r="S168" s="79" t="s">
        <v>165</v>
      </c>
    </row>
    <row r="169" ht="36" spans="1:19">
      <c r="A169" s="46">
        <v>163</v>
      </c>
      <c r="B169" s="64" t="s">
        <v>376</v>
      </c>
      <c r="C169" s="64" t="s">
        <v>377</v>
      </c>
      <c r="D169" s="65" t="s">
        <v>159</v>
      </c>
      <c r="E169" s="65" t="s">
        <v>139</v>
      </c>
      <c r="F169" s="70">
        <v>367</v>
      </c>
      <c r="G169" s="64" t="s">
        <v>372</v>
      </c>
      <c r="H169" s="76" t="s">
        <v>161</v>
      </c>
      <c r="I169" s="76" t="s">
        <v>162</v>
      </c>
      <c r="J169" s="121">
        <f t="shared" si="23"/>
        <v>36.246021</v>
      </c>
      <c r="K169" s="121"/>
      <c r="L169" s="121">
        <f t="shared" si="24"/>
        <v>36.246021</v>
      </c>
      <c r="M169" s="121"/>
      <c r="N169" s="80" t="s">
        <v>348</v>
      </c>
      <c r="O169" s="70">
        <v>41</v>
      </c>
      <c r="P169" s="70">
        <v>134</v>
      </c>
      <c r="Q169" s="65" t="s">
        <v>349</v>
      </c>
      <c r="R169" s="80" t="s">
        <v>163</v>
      </c>
      <c r="S169" s="79" t="s">
        <v>165</v>
      </c>
    </row>
    <row r="170" ht="36" spans="1:19">
      <c r="A170" s="46">
        <v>164</v>
      </c>
      <c r="B170" s="64" t="s">
        <v>378</v>
      </c>
      <c r="C170" s="64" t="s">
        <v>379</v>
      </c>
      <c r="D170" s="65" t="s">
        <v>159</v>
      </c>
      <c r="E170" s="65" t="s">
        <v>139</v>
      </c>
      <c r="F170" s="46">
        <v>204</v>
      </c>
      <c r="G170" s="64" t="s">
        <v>380</v>
      </c>
      <c r="H170" s="76" t="s">
        <v>161</v>
      </c>
      <c r="I170" s="76" t="s">
        <v>162</v>
      </c>
      <c r="J170" s="121">
        <f t="shared" si="23"/>
        <v>20.147652</v>
      </c>
      <c r="K170" s="121"/>
      <c r="L170" s="121">
        <f t="shared" si="24"/>
        <v>20.147652</v>
      </c>
      <c r="M170" s="121"/>
      <c r="N170" s="80" t="s">
        <v>348</v>
      </c>
      <c r="O170" s="46">
        <v>15</v>
      </c>
      <c r="P170" s="46">
        <v>41</v>
      </c>
      <c r="Q170" s="65" t="s">
        <v>349</v>
      </c>
      <c r="R170" s="80" t="s">
        <v>163</v>
      </c>
      <c r="S170" s="79" t="s">
        <v>165</v>
      </c>
    </row>
    <row r="171" ht="48" spans="1:19">
      <c r="A171" s="46">
        <v>165</v>
      </c>
      <c r="B171" s="64" t="s">
        <v>381</v>
      </c>
      <c r="C171" s="64" t="s">
        <v>382</v>
      </c>
      <c r="D171" s="65" t="s">
        <v>159</v>
      </c>
      <c r="E171" s="65" t="s">
        <v>139</v>
      </c>
      <c r="F171" s="70">
        <v>386</v>
      </c>
      <c r="G171" s="64" t="s">
        <v>383</v>
      </c>
      <c r="H171" s="76" t="s">
        <v>161</v>
      </c>
      <c r="I171" s="76" t="s">
        <v>162</v>
      </c>
      <c r="J171" s="121">
        <f t="shared" si="23"/>
        <v>44.974404</v>
      </c>
      <c r="K171" s="121"/>
      <c r="L171" s="121">
        <f>F171*1165.14/10000</f>
        <v>44.974404</v>
      </c>
      <c r="M171" s="121"/>
      <c r="N171" s="80" t="s">
        <v>348</v>
      </c>
      <c r="O171" s="46">
        <v>24</v>
      </c>
      <c r="P171" s="46">
        <v>86</v>
      </c>
      <c r="Q171" s="65" t="s">
        <v>349</v>
      </c>
      <c r="R171" s="80" t="s">
        <v>163</v>
      </c>
      <c r="S171" s="79" t="s">
        <v>165</v>
      </c>
    </row>
    <row r="172" ht="36" spans="1:19">
      <c r="A172" s="46">
        <v>166</v>
      </c>
      <c r="B172" s="64" t="s">
        <v>384</v>
      </c>
      <c r="C172" s="64" t="s">
        <v>385</v>
      </c>
      <c r="D172" s="65" t="s">
        <v>159</v>
      </c>
      <c r="E172" s="65" t="s">
        <v>139</v>
      </c>
      <c r="F172" s="70">
        <v>65</v>
      </c>
      <c r="G172" s="64" t="s">
        <v>386</v>
      </c>
      <c r="H172" s="76" t="s">
        <v>161</v>
      </c>
      <c r="I172" s="76" t="s">
        <v>162</v>
      </c>
      <c r="J172" s="121">
        <f t="shared" si="23"/>
        <v>6.419595</v>
      </c>
      <c r="K172" s="121"/>
      <c r="L172" s="121">
        <f t="shared" ref="L172:L177" si="25">F172*987.63/10000</f>
        <v>6.419595</v>
      </c>
      <c r="M172" s="121"/>
      <c r="N172" s="80" t="s">
        <v>348</v>
      </c>
      <c r="O172" s="70">
        <v>9</v>
      </c>
      <c r="P172" s="70">
        <v>24</v>
      </c>
      <c r="Q172" s="65" t="s">
        <v>349</v>
      </c>
      <c r="R172" s="80" t="s">
        <v>163</v>
      </c>
      <c r="S172" s="79" t="s">
        <v>165</v>
      </c>
    </row>
    <row r="173" ht="36" spans="1:19">
      <c r="A173" s="46">
        <v>167</v>
      </c>
      <c r="B173" s="64" t="s">
        <v>387</v>
      </c>
      <c r="C173" s="64" t="s">
        <v>388</v>
      </c>
      <c r="D173" s="65" t="s">
        <v>159</v>
      </c>
      <c r="E173" s="65" t="s">
        <v>139</v>
      </c>
      <c r="F173" s="70">
        <v>358</v>
      </c>
      <c r="G173" s="64" t="s">
        <v>352</v>
      </c>
      <c r="H173" s="76" t="s">
        <v>161</v>
      </c>
      <c r="I173" s="76" t="s">
        <v>162</v>
      </c>
      <c r="J173" s="121">
        <f t="shared" si="23"/>
        <v>4.63</v>
      </c>
      <c r="K173" s="121"/>
      <c r="L173" s="121">
        <v>4.63</v>
      </c>
      <c r="M173" s="121"/>
      <c r="N173" s="80" t="s">
        <v>348</v>
      </c>
      <c r="O173" s="70">
        <v>35</v>
      </c>
      <c r="P173" s="70">
        <v>113</v>
      </c>
      <c r="Q173" s="65" t="s">
        <v>349</v>
      </c>
      <c r="R173" s="80" t="s">
        <v>163</v>
      </c>
      <c r="S173" s="79" t="s">
        <v>165</v>
      </c>
    </row>
    <row r="174" ht="36" spans="1:19">
      <c r="A174" s="46">
        <v>168</v>
      </c>
      <c r="B174" s="64" t="s">
        <v>389</v>
      </c>
      <c r="C174" s="64" t="s">
        <v>390</v>
      </c>
      <c r="D174" s="65" t="s">
        <v>159</v>
      </c>
      <c r="E174" s="65" t="s">
        <v>139</v>
      </c>
      <c r="F174" s="70">
        <v>827</v>
      </c>
      <c r="G174" s="64" t="s">
        <v>391</v>
      </c>
      <c r="H174" s="76" t="s">
        <v>392</v>
      </c>
      <c r="I174" s="76" t="s">
        <v>393</v>
      </c>
      <c r="J174" s="121">
        <f t="shared" si="23"/>
        <v>77.869493</v>
      </c>
      <c r="K174" s="121"/>
      <c r="L174" s="121"/>
      <c r="M174" s="121">
        <f>F174*941.59/10000</f>
        <v>77.869493</v>
      </c>
      <c r="N174" s="80" t="s">
        <v>348</v>
      </c>
      <c r="O174" s="70">
        <v>49</v>
      </c>
      <c r="P174" s="70">
        <v>153</v>
      </c>
      <c r="Q174" s="65" t="s">
        <v>349</v>
      </c>
      <c r="R174" s="80" t="s">
        <v>163</v>
      </c>
      <c r="S174" s="79" t="s">
        <v>165</v>
      </c>
    </row>
    <row r="175" ht="36" spans="1:19">
      <c r="A175" s="46">
        <v>169</v>
      </c>
      <c r="B175" s="64" t="s">
        <v>394</v>
      </c>
      <c r="C175" s="64" t="s">
        <v>395</v>
      </c>
      <c r="D175" s="65" t="s">
        <v>159</v>
      </c>
      <c r="E175" s="65" t="s">
        <v>139</v>
      </c>
      <c r="F175" s="70">
        <v>166</v>
      </c>
      <c r="G175" s="64" t="s">
        <v>396</v>
      </c>
      <c r="H175" s="76" t="s">
        <v>161</v>
      </c>
      <c r="I175" s="76" t="s">
        <v>162</v>
      </c>
      <c r="J175" s="121">
        <f t="shared" si="23"/>
        <v>16.394658</v>
      </c>
      <c r="K175" s="121"/>
      <c r="L175" s="121">
        <f t="shared" si="25"/>
        <v>16.394658</v>
      </c>
      <c r="M175" s="121"/>
      <c r="N175" s="80" t="s">
        <v>348</v>
      </c>
      <c r="O175" s="70">
        <v>15</v>
      </c>
      <c r="P175" s="70">
        <v>55</v>
      </c>
      <c r="Q175" s="65" t="s">
        <v>349</v>
      </c>
      <c r="R175" s="80" t="s">
        <v>163</v>
      </c>
      <c r="S175" s="79" t="s">
        <v>165</v>
      </c>
    </row>
    <row r="176" ht="36" spans="1:19">
      <c r="A176" s="46">
        <v>170</v>
      </c>
      <c r="B176" s="64" t="s">
        <v>397</v>
      </c>
      <c r="C176" s="64" t="s">
        <v>398</v>
      </c>
      <c r="D176" s="65" t="s">
        <v>159</v>
      </c>
      <c r="E176" s="65" t="s">
        <v>139</v>
      </c>
      <c r="F176" s="70">
        <v>167</v>
      </c>
      <c r="G176" s="64" t="s">
        <v>352</v>
      </c>
      <c r="H176" s="76" t="s">
        <v>161</v>
      </c>
      <c r="I176" s="76" t="s">
        <v>162</v>
      </c>
      <c r="J176" s="121">
        <f t="shared" si="23"/>
        <v>4.63</v>
      </c>
      <c r="K176" s="121"/>
      <c r="L176" s="121"/>
      <c r="M176" s="121">
        <v>4.63</v>
      </c>
      <c r="N176" s="80" t="s">
        <v>348</v>
      </c>
      <c r="O176" s="70">
        <v>9</v>
      </c>
      <c r="P176" s="70">
        <v>36</v>
      </c>
      <c r="Q176" s="65" t="s">
        <v>349</v>
      </c>
      <c r="R176" s="80" t="s">
        <v>163</v>
      </c>
      <c r="S176" s="79" t="s">
        <v>165</v>
      </c>
    </row>
    <row r="177" ht="36" spans="1:19">
      <c r="A177" s="46">
        <v>171</v>
      </c>
      <c r="B177" s="64" t="s">
        <v>399</v>
      </c>
      <c r="C177" s="64" t="s">
        <v>400</v>
      </c>
      <c r="D177" s="65" t="s">
        <v>159</v>
      </c>
      <c r="E177" s="65" t="s">
        <v>139</v>
      </c>
      <c r="F177" s="70">
        <v>237</v>
      </c>
      <c r="G177" s="64" t="s">
        <v>401</v>
      </c>
      <c r="H177" s="76" t="s">
        <v>161</v>
      </c>
      <c r="I177" s="76" t="s">
        <v>162</v>
      </c>
      <c r="J177" s="121">
        <f t="shared" si="23"/>
        <v>23.406831</v>
      </c>
      <c r="K177" s="121"/>
      <c r="L177" s="121">
        <f t="shared" si="25"/>
        <v>23.406831</v>
      </c>
      <c r="M177" s="121"/>
      <c r="N177" s="80" t="s">
        <v>348</v>
      </c>
      <c r="O177" s="70">
        <v>22</v>
      </c>
      <c r="P177" s="70">
        <v>74</v>
      </c>
      <c r="Q177" s="65" t="s">
        <v>349</v>
      </c>
      <c r="R177" s="80" t="s">
        <v>163</v>
      </c>
      <c r="S177" s="79" t="s">
        <v>165</v>
      </c>
    </row>
    <row r="178" ht="36" spans="1:19">
      <c r="A178" s="46">
        <v>172</v>
      </c>
      <c r="B178" s="64" t="s">
        <v>402</v>
      </c>
      <c r="C178" s="64" t="s">
        <v>403</v>
      </c>
      <c r="D178" s="65" t="s">
        <v>159</v>
      </c>
      <c r="E178" s="65" t="s">
        <v>139</v>
      </c>
      <c r="F178" s="70">
        <v>336</v>
      </c>
      <c r="G178" s="64" t="s">
        <v>404</v>
      </c>
      <c r="H178" s="76" t="s">
        <v>392</v>
      </c>
      <c r="I178" s="76" t="s">
        <v>393</v>
      </c>
      <c r="J178" s="121">
        <f t="shared" si="23"/>
        <v>31.637424</v>
      </c>
      <c r="K178" s="121"/>
      <c r="L178" s="121"/>
      <c r="M178" s="121">
        <f>F178*941.59/10000</f>
        <v>31.637424</v>
      </c>
      <c r="N178" s="80" t="s">
        <v>348</v>
      </c>
      <c r="O178" s="70">
        <v>12</v>
      </c>
      <c r="P178" s="70">
        <v>49</v>
      </c>
      <c r="Q178" s="65" t="s">
        <v>349</v>
      </c>
      <c r="R178" s="80" t="s">
        <v>163</v>
      </c>
      <c r="S178" s="79" t="s">
        <v>165</v>
      </c>
    </row>
    <row r="179" ht="36" spans="1:19">
      <c r="A179" s="46">
        <v>173</v>
      </c>
      <c r="B179" s="64" t="s">
        <v>405</v>
      </c>
      <c r="C179" s="64" t="s">
        <v>406</v>
      </c>
      <c r="D179" s="65" t="s">
        <v>159</v>
      </c>
      <c r="E179" s="65" t="s">
        <v>139</v>
      </c>
      <c r="F179" s="70">
        <v>57</v>
      </c>
      <c r="G179" s="64" t="s">
        <v>352</v>
      </c>
      <c r="H179" s="76" t="s">
        <v>392</v>
      </c>
      <c r="I179" s="76" t="s">
        <v>393</v>
      </c>
      <c r="J179" s="121">
        <f t="shared" si="23"/>
        <v>4.63</v>
      </c>
      <c r="K179" s="121"/>
      <c r="L179" s="121"/>
      <c r="M179" s="121">
        <v>4.63</v>
      </c>
      <c r="N179" s="80" t="s">
        <v>348</v>
      </c>
      <c r="O179" s="70">
        <v>6</v>
      </c>
      <c r="P179" s="70">
        <v>22</v>
      </c>
      <c r="Q179" s="65" t="s">
        <v>349</v>
      </c>
      <c r="R179" s="80" t="s">
        <v>163</v>
      </c>
      <c r="S179" s="79" t="s">
        <v>165</v>
      </c>
    </row>
    <row r="180" ht="36" spans="1:19">
      <c r="A180" s="46">
        <v>174</v>
      </c>
      <c r="B180" s="64" t="s">
        <v>407</v>
      </c>
      <c r="C180" s="64" t="s">
        <v>408</v>
      </c>
      <c r="D180" s="65" t="s">
        <v>159</v>
      </c>
      <c r="E180" s="65" t="s">
        <v>139</v>
      </c>
      <c r="F180" s="70">
        <v>191</v>
      </c>
      <c r="G180" s="64" t="s">
        <v>352</v>
      </c>
      <c r="H180" s="76" t="s">
        <v>392</v>
      </c>
      <c r="I180" s="76" t="s">
        <v>393</v>
      </c>
      <c r="J180" s="121">
        <f t="shared" si="23"/>
        <v>4.63</v>
      </c>
      <c r="K180" s="121"/>
      <c r="L180" s="121"/>
      <c r="M180" s="121">
        <v>4.63</v>
      </c>
      <c r="N180" s="80" t="s">
        <v>348</v>
      </c>
      <c r="O180" s="70">
        <v>18</v>
      </c>
      <c r="P180" s="70">
        <v>61</v>
      </c>
      <c r="Q180" s="65" t="s">
        <v>349</v>
      </c>
      <c r="R180" s="80" t="s">
        <v>163</v>
      </c>
      <c r="S180" s="79" t="s">
        <v>165</v>
      </c>
    </row>
    <row r="181" ht="36" spans="1:19">
      <c r="A181" s="46">
        <v>175</v>
      </c>
      <c r="B181" s="64" t="s">
        <v>409</v>
      </c>
      <c r="C181" s="64" t="s">
        <v>410</v>
      </c>
      <c r="D181" s="65" t="s">
        <v>159</v>
      </c>
      <c r="E181" s="65" t="s">
        <v>139</v>
      </c>
      <c r="F181" s="70">
        <v>387</v>
      </c>
      <c r="G181" s="64" t="s">
        <v>411</v>
      </c>
      <c r="H181" s="76" t="s">
        <v>161</v>
      </c>
      <c r="I181" s="76" t="s">
        <v>162</v>
      </c>
      <c r="J181" s="121">
        <f t="shared" si="23"/>
        <v>45.090918</v>
      </c>
      <c r="K181" s="121"/>
      <c r="L181" s="121">
        <f>F181*1165.14/10000</f>
        <v>45.090918</v>
      </c>
      <c r="M181" s="121"/>
      <c r="N181" s="80" t="s">
        <v>348</v>
      </c>
      <c r="O181" s="70">
        <v>39</v>
      </c>
      <c r="P181" s="70">
        <v>130</v>
      </c>
      <c r="Q181" s="65" t="s">
        <v>349</v>
      </c>
      <c r="R181" s="80" t="s">
        <v>163</v>
      </c>
      <c r="S181" s="79" t="s">
        <v>165</v>
      </c>
    </row>
    <row r="182" ht="36" spans="1:19">
      <c r="A182" s="46">
        <v>176</v>
      </c>
      <c r="B182" s="64" t="s">
        <v>412</v>
      </c>
      <c r="C182" s="64" t="s">
        <v>413</v>
      </c>
      <c r="D182" s="65" t="s">
        <v>159</v>
      </c>
      <c r="E182" s="65" t="s">
        <v>139</v>
      </c>
      <c r="F182" s="70">
        <v>269</v>
      </c>
      <c r="G182" s="64" t="s">
        <v>352</v>
      </c>
      <c r="H182" s="76" t="s">
        <v>392</v>
      </c>
      <c r="I182" s="76" t="s">
        <v>393</v>
      </c>
      <c r="J182" s="121">
        <f t="shared" si="23"/>
        <v>4.63</v>
      </c>
      <c r="K182" s="121"/>
      <c r="L182" s="121"/>
      <c r="M182" s="121">
        <v>4.63</v>
      </c>
      <c r="N182" s="80" t="s">
        <v>348</v>
      </c>
      <c r="O182" s="70">
        <v>31</v>
      </c>
      <c r="P182" s="70">
        <v>92</v>
      </c>
      <c r="Q182" s="65" t="s">
        <v>349</v>
      </c>
      <c r="R182" s="80" t="s">
        <v>163</v>
      </c>
      <c r="S182" s="79" t="s">
        <v>165</v>
      </c>
    </row>
    <row r="183" ht="36" spans="1:19">
      <c r="A183" s="46">
        <v>177</v>
      </c>
      <c r="B183" s="64" t="s">
        <v>414</v>
      </c>
      <c r="C183" s="64" t="s">
        <v>415</v>
      </c>
      <c r="D183" s="65" t="s">
        <v>159</v>
      </c>
      <c r="E183" s="65" t="s">
        <v>139</v>
      </c>
      <c r="F183" s="70">
        <v>181</v>
      </c>
      <c r="G183" s="64" t="s">
        <v>416</v>
      </c>
      <c r="H183" s="76" t="s">
        <v>161</v>
      </c>
      <c r="I183" s="76" t="s">
        <v>162</v>
      </c>
      <c r="J183" s="121">
        <f t="shared" si="23"/>
        <v>17.876103</v>
      </c>
      <c r="K183" s="121"/>
      <c r="L183" s="121">
        <f>F183*987.63/10000</f>
        <v>17.876103</v>
      </c>
      <c r="M183" s="121"/>
      <c r="N183" s="80" t="s">
        <v>348</v>
      </c>
      <c r="O183" s="70">
        <v>20</v>
      </c>
      <c r="P183" s="70">
        <v>67</v>
      </c>
      <c r="Q183" s="65" t="s">
        <v>349</v>
      </c>
      <c r="R183" s="80" t="s">
        <v>163</v>
      </c>
      <c r="S183" s="79" t="s">
        <v>165</v>
      </c>
    </row>
    <row r="184" ht="36" spans="1:19">
      <c r="A184" s="46">
        <v>178</v>
      </c>
      <c r="B184" s="64" t="s">
        <v>417</v>
      </c>
      <c r="C184" s="64" t="s">
        <v>418</v>
      </c>
      <c r="D184" s="65" t="s">
        <v>159</v>
      </c>
      <c r="E184" s="65" t="s">
        <v>139</v>
      </c>
      <c r="F184" s="70">
        <v>306</v>
      </c>
      <c r="G184" s="64" t="s">
        <v>352</v>
      </c>
      <c r="H184" s="76" t="s">
        <v>392</v>
      </c>
      <c r="I184" s="76" t="s">
        <v>393</v>
      </c>
      <c r="J184" s="121">
        <f t="shared" si="23"/>
        <v>4.63</v>
      </c>
      <c r="K184" s="121"/>
      <c r="L184" s="121"/>
      <c r="M184" s="121">
        <v>4.63</v>
      </c>
      <c r="N184" s="80" t="s">
        <v>348</v>
      </c>
      <c r="O184" s="70">
        <v>27</v>
      </c>
      <c r="P184" s="70">
        <v>84</v>
      </c>
      <c r="Q184" s="65" t="s">
        <v>349</v>
      </c>
      <c r="R184" s="80" t="s">
        <v>163</v>
      </c>
      <c r="S184" s="79" t="s">
        <v>165</v>
      </c>
    </row>
    <row r="185" ht="36" spans="1:19">
      <c r="A185" s="46">
        <v>179</v>
      </c>
      <c r="B185" s="101" t="s">
        <v>419</v>
      </c>
      <c r="C185" s="101" t="s">
        <v>420</v>
      </c>
      <c r="D185" s="78" t="s">
        <v>159</v>
      </c>
      <c r="E185" s="78" t="s">
        <v>139</v>
      </c>
      <c r="F185" s="177">
        <v>37</v>
      </c>
      <c r="G185" s="101" t="s">
        <v>352</v>
      </c>
      <c r="H185" s="178" t="s">
        <v>392</v>
      </c>
      <c r="I185" s="178" t="s">
        <v>393</v>
      </c>
      <c r="J185" s="179">
        <f t="shared" si="23"/>
        <v>4.63</v>
      </c>
      <c r="K185" s="179"/>
      <c r="L185" s="179"/>
      <c r="M185" s="179">
        <v>4.63</v>
      </c>
      <c r="N185" s="103" t="s">
        <v>348</v>
      </c>
      <c r="O185" s="177">
        <v>3</v>
      </c>
      <c r="P185" s="177">
        <v>13</v>
      </c>
      <c r="Q185" s="78" t="s">
        <v>349</v>
      </c>
      <c r="R185" s="103" t="s">
        <v>163</v>
      </c>
      <c r="S185" s="105" t="s">
        <v>165</v>
      </c>
    </row>
    <row r="186" ht="36" spans="1:19">
      <c r="A186" s="46">
        <v>180</v>
      </c>
      <c r="B186" s="101" t="s">
        <v>421</v>
      </c>
      <c r="C186" s="101" t="s">
        <v>422</v>
      </c>
      <c r="D186" s="78" t="s">
        <v>159</v>
      </c>
      <c r="E186" s="78" t="s">
        <v>139</v>
      </c>
      <c r="F186" s="177">
        <v>168</v>
      </c>
      <c r="G186" s="101" t="s">
        <v>352</v>
      </c>
      <c r="H186" s="178" t="s">
        <v>392</v>
      </c>
      <c r="I186" s="178" t="s">
        <v>393</v>
      </c>
      <c r="J186" s="179">
        <f t="shared" si="23"/>
        <v>4.63</v>
      </c>
      <c r="K186" s="179"/>
      <c r="L186" s="179"/>
      <c r="M186" s="179">
        <v>4.63</v>
      </c>
      <c r="N186" s="103" t="s">
        <v>348</v>
      </c>
      <c r="O186" s="177">
        <v>21</v>
      </c>
      <c r="P186" s="177">
        <v>73</v>
      </c>
      <c r="Q186" s="78" t="s">
        <v>349</v>
      </c>
      <c r="R186" s="103" t="s">
        <v>163</v>
      </c>
      <c r="S186" s="105" t="s">
        <v>165</v>
      </c>
    </row>
    <row r="187" spans="1:19">
      <c r="A187" s="46">
        <v>181</v>
      </c>
      <c r="B187" s="36" t="s">
        <v>423</v>
      </c>
      <c r="C187" s="37"/>
      <c r="D187" s="38"/>
      <c r="E187" s="38" t="s">
        <v>26</v>
      </c>
      <c r="F187" s="38"/>
      <c r="G187" s="45"/>
      <c r="H187" s="42"/>
      <c r="I187" s="42"/>
      <c r="J187" s="42">
        <f t="shared" ref="J187:M187" si="26">J188+J189+J192+J193</f>
        <v>316</v>
      </c>
      <c r="K187" s="42">
        <f t="shared" si="26"/>
        <v>217</v>
      </c>
      <c r="L187" s="42">
        <f t="shared" si="26"/>
        <v>25</v>
      </c>
      <c r="M187" s="42">
        <f t="shared" si="26"/>
        <v>74</v>
      </c>
      <c r="N187" s="42"/>
      <c r="O187" s="38"/>
      <c r="P187" s="38"/>
      <c r="Q187" s="43"/>
      <c r="R187" s="43"/>
      <c r="S187" s="38" t="s">
        <v>26</v>
      </c>
    </row>
    <row r="188" spans="1:19">
      <c r="A188" s="46">
        <v>182</v>
      </c>
      <c r="B188" s="58" t="s">
        <v>424</v>
      </c>
      <c r="C188" s="58"/>
      <c r="D188" s="59"/>
      <c r="E188" s="60" t="s">
        <v>37</v>
      </c>
      <c r="F188" s="59" t="e">
        <f>SUM(#REF!)</f>
        <v>#REF!</v>
      </c>
      <c r="G188" s="81"/>
      <c r="H188" s="82"/>
      <c r="I188" s="82"/>
      <c r="J188" s="82"/>
      <c r="K188" s="82"/>
      <c r="L188" s="82"/>
      <c r="M188" s="82"/>
      <c r="N188" s="82"/>
      <c r="O188" s="59"/>
      <c r="P188" s="59"/>
      <c r="Q188" s="62"/>
      <c r="R188" s="62"/>
      <c r="S188" s="63"/>
    </row>
    <row r="189" spans="1:19">
      <c r="A189" s="46">
        <v>183</v>
      </c>
      <c r="B189" s="58" t="s">
        <v>425</v>
      </c>
      <c r="C189" s="58"/>
      <c r="D189" s="59"/>
      <c r="E189" s="60" t="s">
        <v>34</v>
      </c>
      <c r="F189" s="59">
        <f>SUM(F190:F191)</f>
        <v>2</v>
      </c>
      <c r="G189" s="81"/>
      <c r="H189" s="82"/>
      <c r="I189" s="82"/>
      <c r="J189" s="82">
        <f>SUM(J190:J191)</f>
        <v>267</v>
      </c>
      <c r="K189" s="82">
        <f>SUM(K190:K191)</f>
        <v>217</v>
      </c>
      <c r="L189" s="82">
        <f>SUM(L190:L191)</f>
        <v>25</v>
      </c>
      <c r="M189" s="82">
        <f>SUM(M190:M191)</f>
        <v>25</v>
      </c>
      <c r="N189" s="82"/>
      <c r="O189" s="59">
        <f>SUM(O190:O191)</f>
        <v>701</v>
      </c>
      <c r="P189" s="59">
        <f>SUM(P190:P191)</f>
        <v>2307</v>
      </c>
      <c r="Q189" s="62"/>
      <c r="R189" s="62"/>
      <c r="S189" s="63"/>
    </row>
    <row r="190" ht="48" spans="1:19">
      <c r="A190" s="46">
        <v>184</v>
      </c>
      <c r="B190" s="118" t="s">
        <v>426</v>
      </c>
      <c r="C190" s="118" t="s">
        <v>118</v>
      </c>
      <c r="D190" s="65" t="s">
        <v>159</v>
      </c>
      <c r="E190" s="65" t="s">
        <v>34</v>
      </c>
      <c r="F190" s="46">
        <v>1</v>
      </c>
      <c r="G190" s="119" t="s">
        <v>427</v>
      </c>
      <c r="H190" s="76" t="s">
        <v>428</v>
      </c>
      <c r="I190" s="76" t="s">
        <v>347</v>
      </c>
      <c r="J190" s="111">
        <f>SUM(K190:M190)</f>
        <v>217</v>
      </c>
      <c r="K190" s="121">
        <v>217</v>
      </c>
      <c r="L190" s="121"/>
      <c r="M190" s="121"/>
      <c r="N190" s="65" t="s">
        <v>69</v>
      </c>
      <c r="O190" s="46">
        <v>155</v>
      </c>
      <c r="P190" s="46">
        <v>487</v>
      </c>
      <c r="Q190" s="80" t="s">
        <v>163</v>
      </c>
      <c r="R190" s="80" t="s">
        <v>164</v>
      </c>
      <c r="S190" s="79" t="s">
        <v>165</v>
      </c>
    </row>
    <row r="191" ht="24" spans="1:19">
      <c r="A191" s="46">
        <v>185</v>
      </c>
      <c r="B191" s="64" t="s">
        <v>429</v>
      </c>
      <c r="C191" s="118" t="s">
        <v>40</v>
      </c>
      <c r="D191" s="65" t="s">
        <v>159</v>
      </c>
      <c r="E191" s="65" t="s">
        <v>34</v>
      </c>
      <c r="F191" s="46">
        <v>1</v>
      </c>
      <c r="G191" s="64" t="s">
        <v>430</v>
      </c>
      <c r="H191" s="76" t="s">
        <v>79</v>
      </c>
      <c r="I191" s="76" t="s">
        <v>246</v>
      </c>
      <c r="J191" s="112">
        <v>50</v>
      </c>
      <c r="K191" s="120"/>
      <c r="L191" s="121">
        <v>25</v>
      </c>
      <c r="M191" s="121">
        <v>25</v>
      </c>
      <c r="N191" s="65" t="s">
        <v>69</v>
      </c>
      <c r="O191" s="46">
        <v>546</v>
      </c>
      <c r="P191" s="46">
        <v>1820</v>
      </c>
      <c r="Q191" s="80" t="s">
        <v>163</v>
      </c>
      <c r="R191" s="80" t="s">
        <v>163</v>
      </c>
      <c r="S191" s="79" t="s">
        <v>165</v>
      </c>
    </row>
    <row r="192" spans="1:19">
      <c r="A192" s="46">
        <v>186</v>
      </c>
      <c r="B192" s="57" t="s">
        <v>431</v>
      </c>
      <c r="C192" s="57"/>
      <c r="D192" s="59"/>
      <c r="E192" s="60" t="s">
        <v>304</v>
      </c>
      <c r="F192" s="59" t="e">
        <f>SUM(#REF!)</f>
        <v>#REF!</v>
      </c>
      <c r="G192" s="180"/>
      <c r="H192" s="181"/>
      <c r="I192" s="181"/>
      <c r="J192" s="181"/>
      <c r="K192" s="181"/>
      <c r="L192" s="181"/>
      <c r="M192" s="181"/>
      <c r="N192" s="181"/>
      <c r="O192" s="59"/>
      <c r="P192" s="59"/>
      <c r="Q192" s="62"/>
      <c r="R192" s="62"/>
      <c r="S192" s="63"/>
    </row>
    <row r="193" spans="1:19">
      <c r="A193" s="46">
        <v>187</v>
      </c>
      <c r="B193" s="57" t="s">
        <v>432</v>
      </c>
      <c r="C193" s="57"/>
      <c r="D193" s="181"/>
      <c r="E193" s="182" t="s">
        <v>433</v>
      </c>
      <c r="F193" s="59">
        <f>SUM(F194:F194)</f>
        <v>20</v>
      </c>
      <c r="G193" s="180"/>
      <c r="H193" s="181"/>
      <c r="I193" s="181"/>
      <c r="J193" s="181">
        <f>SUM(J194:J194)</f>
        <v>49</v>
      </c>
      <c r="K193" s="181">
        <f>SUM(K194:K194)</f>
        <v>0</v>
      </c>
      <c r="L193" s="181">
        <f>SUM(L194:L194)</f>
        <v>0</v>
      </c>
      <c r="M193" s="181">
        <f>SUM(M194:M194)</f>
        <v>49</v>
      </c>
      <c r="N193" s="181"/>
      <c r="O193" s="59">
        <f>SUM(O194:O194)</f>
        <v>546</v>
      </c>
      <c r="P193" s="59">
        <f>SUM(P194:P194)</f>
        <v>1820</v>
      </c>
      <c r="Q193" s="62"/>
      <c r="R193" s="181"/>
      <c r="S193" s="63"/>
    </row>
    <row r="194" ht="24" spans="1:19">
      <c r="A194" s="46">
        <v>188</v>
      </c>
      <c r="B194" s="118" t="s">
        <v>434</v>
      </c>
      <c r="C194" s="118" t="s">
        <v>40</v>
      </c>
      <c r="D194" s="65" t="s">
        <v>41</v>
      </c>
      <c r="E194" s="65" t="s">
        <v>433</v>
      </c>
      <c r="F194" s="46">
        <v>20</v>
      </c>
      <c r="G194" s="119" t="s">
        <v>435</v>
      </c>
      <c r="H194" s="76" t="s">
        <v>79</v>
      </c>
      <c r="I194" s="76" t="s">
        <v>246</v>
      </c>
      <c r="J194" s="122">
        <f>SUM(K194:M194)</f>
        <v>49</v>
      </c>
      <c r="K194" s="122"/>
      <c r="L194" s="121"/>
      <c r="M194" s="122">
        <v>49</v>
      </c>
      <c r="N194" s="65" t="s">
        <v>69</v>
      </c>
      <c r="O194" s="46">
        <v>546</v>
      </c>
      <c r="P194" s="46">
        <v>1820</v>
      </c>
      <c r="Q194" s="80" t="s">
        <v>436</v>
      </c>
      <c r="R194" s="65" t="s">
        <v>437</v>
      </c>
      <c r="S194" s="79" t="s">
        <v>165</v>
      </c>
    </row>
    <row r="195" ht="24" spans="1:19">
      <c r="A195" s="46">
        <v>189</v>
      </c>
      <c r="B195" s="36" t="s">
        <v>438</v>
      </c>
      <c r="C195" s="37"/>
      <c r="D195" s="38"/>
      <c r="E195" s="39" t="s">
        <v>108</v>
      </c>
      <c r="F195" s="38"/>
      <c r="G195" s="45"/>
      <c r="H195" s="42"/>
      <c r="I195" s="42"/>
      <c r="J195" s="42"/>
      <c r="K195" s="42"/>
      <c r="L195" s="42"/>
      <c r="M195" s="42"/>
      <c r="N195" s="42"/>
      <c r="O195" s="38"/>
      <c r="P195" s="38"/>
      <c r="Q195" s="43"/>
      <c r="R195" s="43"/>
      <c r="S195" s="44"/>
    </row>
    <row r="196" spans="1:19">
      <c r="A196" s="46">
        <v>190</v>
      </c>
      <c r="B196" s="91" t="s">
        <v>439</v>
      </c>
      <c r="C196" s="40"/>
      <c r="D196" s="38"/>
      <c r="E196" s="38" t="s">
        <v>26</v>
      </c>
      <c r="F196" s="38"/>
      <c r="G196" s="92"/>
      <c r="H196" s="41"/>
      <c r="I196" s="41"/>
      <c r="J196" s="42">
        <f t="shared" ref="J196:M196" si="27">J197+J228+J230+J231+J232</f>
        <v>2743.3</v>
      </c>
      <c r="K196" s="42">
        <f t="shared" si="27"/>
        <v>1978.06</v>
      </c>
      <c r="L196" s="42">
        <f t="shared" si="27"/>
        <v>765.24</v>
      </c>
      <c r="M196" s="42">
        <f t="shared" si="27"/>
        <v>0</v>
      </c>
      <c r="N196" s="42"/>
      <c r="O196" s="38"/>
      <c r="P196" s="38"/>
      <c r="Q196" s="43"/>
      <c r="R196" s="43"/>
      <c r="S196" s="38" t="s">
        <v>26</v>
      </c>
    </row>
    <row r="197" spans="1:19">
      <c r="A197" s="46">
        <v>191</v>
      </c>
      <c r="B197" s="57" t="s">
        <v>440</v>
      </c>
      <c r="C197" s="57"/>
      <c r="D197" s="59"/>
      <c r="E197" s="59"/>
      <c r="F197" s="59"/>
      <c r="G197" s="160"/>
      <c r="H197" s="161"/>
      <c r="I197" s="161"/>
      <c r="J197" s="82">
        <f>SUM(J198:J227)</f>
        <v>2743.3</v>
      </c>
      <c r="K197" s="82">
        <f>SUM(K198:K227)</f>
        <v>1978.06</v>
      </c>
      <c r="L197" s="82">
        <f>SUM(L198:L227)</f>
        <v>765.24</v>
      </c>
      <c r="M197" s="82">
        <f>SUM(M198:M227)</f>
        <v>0</v>
      </c>
      <c r="N197" s="82"/>
      <c r="O197" s="59"/>
      <c r="P197" s="59"/>
      <c r="Q197" s="62"/>
      <c r="R197" s="62"/>
      <c r="S197" s="63"/>
    </row>
    <row r="198" ht="84" spans="1:19">
      <c r="A198" s="46">
        <v>192</v>
      </c>
      <c r="B198" s="183" t="s">
        <v>441</v>
      </c>
      <c r="C198" s="101" t="s">
        <v>442</v>
      </c>
      <c r="D198" s="78" t="s">
        <v>41</v>
      </c>
      <c r="E198" s="78" t="s">
        <v>304</v>
      </c>
      <c r="F198" s="184">
        <v>2</v>
      </c>
      <c r="G198" s="101" t="s">
        <v>443</v>
      </c>
      <c r="H198" s="178" t="s">
        <v>79</v>
      </c>
      <c r="I198" s="178" t="s">
        <v>79</v>
      </c>
      <c r="J198" s="185">
        <v>126</v>
      </c>
      <c r="K198" s="185">
        <v>126</v>
      </c>
      <c r="L198" s="185"/>
      <c r="M198" s="185"/>
      <c r="N198" s="78" t="s">
        <v>444</v>
      </c>
      <c r="O198" s="184">
        <v>22</v>
      </c>
      <c r="P198" s="184">
        <v>85</v>
      </c>
      <c r="Q198" s="78" t="s">
        <v>445</v>
      </c>
      <c r="R198" s="78" t="s">
        <v>163</v>
      </c>
      <c r="S198" s="105" t="s">
        <v>116</v>
      </c>
    </row>
    <row r="199" ht="84" spans="1:19">
      <c r="A199" s="46">
        <v>193</v>
      </c>
      <c r="B199" s="183" t="s">
        <v>446</v>
      </c>
      <c r="C199" s="101" t="s">
        <v>447</v>
      </c>
      <c r="D199" s="78" t="s">
        <v>41</v>
      </c>
      <c r="E199" s="78" t="s">
        <v>304</v>
      </c>
      <c r="F199" s="184">
        <v>0.33</v>
      </c>
      <c r="G199" s="101" t="s">
        <v>448</v>
      </c>
      <c r="H199" s="178" t="s">
        <v>79</v>
      </c>
      <c r="I199" s="178" t="s">
        <v>79</v>
      </c>
      <c r="J199" s="185">
        <v>16.3</v>
      </c>
      <c r="K199" s="185">
        <v>16.3</v>
      </c>
      <c r="L199" s="185"/>
      <c r="M199" s="185"/>
      <c r="N199" s="78" t="s">
        <v>444</v>
      </c>
      <c r="O199" s="184">
        <v>12</v>
      </c>
      <c r="P199" s="184">
        <v>39</v>
      </c>
      <c r="Q199" s="78" t="s">
        <v>445</v>
      </c>
      <c r="R199" s="78" t="s">
        <v>163</v>
      </c>
      <c r="S199" s="105" t="s">
        <v>116</v>
      </c>
    </row>
    <row r="200" ht="36" spans="1:19">
      <c r="A200" s="46">
        <v>194</v>
      </c>
      <c r="B200" s="101" t="s">
        <v>449</v>
      </c>
      <c r="C200" s="183" t="s">
        <v>450</v>
      </c>
      <c r="D200" s="78" t="s">
        <v>41</v>
      </c>
      <c r="E200" s="78" t="s">
        <v>304</v>
      </c>
      <c r="F200" s="186">
        <v>1.313</v>
      </c>
      <c r="G200" s="101" t="s">
        <v>451</v>
      </c>
      <c r="H200" s="178" t="s">
        <v>452</v>
      </c>
      <c r="I200" s="178" t="s">
        <v>453</v>
      </c>
      <c r="J200" s="187">
        <f t="shared" ref="J200:J224" si="28">K200</f>
        <v>31</v>
      </c>
      <c r="K200" s="187">
        <v>31</v>
      </c>
      <c r="L200" s="187"/>
      <c r="M200" s="187"/>
      <c r="N200" s="103" t="s">
        <v>69</v>
      </c>
      <c r="O200" s="177">
        <v>29</v>
      </c>
      <c r="P200" s="177">
        <v>77</v>
      </c>
      <c r="Q200" s="78" t="s">
        <v>317</v>
      </c>
      <c r="R200" s="78" t="s">
        <v>163</v>
      </c>
      <c r="S200" s="105" t="s">
        <v>454</v>
      </c>
    </row>
    <row r="201" ht="36" spans="1:19">
      <c r="A201" s="46">
        <v>195</v>
      </c>
      <c r="B201" s="183" t="s">
        <v>455</v>
      </c>
      <c r="C201" s="101" t="s">
        <v>442</v>
      </c>
      <c r="D201" s="78" t="s">
        <v>41</v>
      </c>
      <c r="E201" s="78" t="s">
        <v>304</v>
      </c>
      <c r="F201" s="184">
        <v>0.8</v>
      </c>
      <c r="G201" s="101" t="s">
        <v>456</v>
      </c>
      <c r="H201" s="178" t="s">
        <v>452</v>
      </c>
      <c r="I201" s="178" t="s">
        <v>453</v>
      </c>
      <c r="J201" s="187">
        <f t="shared" si="28"/>
        <v>41</v>
      </c>
      <c r="K201" s="187">
        <v>41</v>
      </c>
      <c r="L201" s="187"/>
      <c r="M201" s="187"/>
      <c r="N201" s="103" t="s">
        <v>69</v>
      </c>
      <c r="O201" s="184">
        <v>22</v>
      </c>
      <c r="P201" s="184">
        <v>85</v>
      </c>
      <c r="Q201" s="78" t="s">
        <v>317</v>
      </c>
      <c r="R201" s="78" t="s">
        <v>163</v>
      </c>
      <c r="S201" s="105" t="s">
        <v>454</v>
      </c>
    </row>
    <row r="202" ht="36" spans="1:19">
      <c r="A202" s="46">
        <v>196</v>
      </c>
      <c r="B202" s="183" t="s">
        <v>457</v>
      </c>
      <c r="C202" s="101" t="s">
        <v>447</v>
      </c>
      <c r="D202" s="78" t="s">
        <v>41</v>
      </c>
      <c r="E202" s="78" t="s">
        <v>304</v>
      </c>
      <c r="F202" s="184">
        <v>1.5</v>
      </c>
      <c r="G202" s="101" t="s">
        <v>458</v>
      </c>
      <c r="H202" s="178" t="s">
        <v>452</v>
      </c>
      <c r="I202" s="178" t="s">
        <v>453</v>
      </c>
      <c r="J202" s="187">
        <f t="shared" si="28"/>
        <v>78</v>
      </c>
      <c r="K202" s="187">
        <v>78</v>
      </c>
      <c r="L202" s="187"/>
      <c r="M202" s="187"/>
      <c r="N202" s="103" t="s">
        <v>69</v>
      </c>
      <c r="O202" s="184">
        <v>12</v>
      </c>
      <c r="P202" s="184">
        <v>39</v>
      </c>
      <c r="Q202" s="78" t="s">
        <v>317</v>
      </c>
      <c r="R202" s="78" t="s">
        <v>163</v>
      </c>
      <c r="S202" s="105" t="s">
        <v>454</v>
      </c>
    </row>
    <row r="203" ht="24" spans="1:19">
      <c r="A203" s="46">
        <v>197</v>
      </c>
      <c r="B203" s="101" t="s">
        <v>459</v>
      </c>
      <c r="C203" s="183" t="s">
        <v>460</v>
      </c>
      <c r="D203" s="78" t="s">
        <v>41</v>
      </c>
      <c r="E203" s="78" t="s">
        <v>304</v>
      </c>
      <c r="F203" s="186">
        <v>1.5</v>
      </c>
      <c r="G203" s="101" t="s">
        <v>458</v>
      </c>
      <c r="H203" s="178" t="s">
        <v>461</v>
      </c>
      <c r="I203" s="178" t="s">
        <v>462</v>
      </c>
      <c r="J203" s="187">
        <f t="shared" si="28"/>
        <v>78</v>
      </c>
      <c r="K203" s="187">
        <v>78</v>
      </c>
      <c r="L203" s="187"/>
      <c r="M203" s="187"/>
      <c r="N203" s="103" t="s">
        <v>69</v>
      </c>
      <c r="O203" s="184">
        <v>18</v>
      </c>
      <c r="P203" s="184">
        <v>57</v>
      </c>
      <c r="Q203" s="78" t="s">
        <v>317</v>
      </c>
      <c r="R203" s="78" t="s">
        <v>163</v>
      </c>
      <c r="S203" s="105" t="s">
        <v>454</v>
      </c>
    </row>
    <row r="204" ht="36" spans="1:19">
      <c r="A204" s="46">
        <v>198</v>
      </c>
      <c r="B204" s="101" t="s">
        <v>463</v>
      </c>
      <c r="C204" s="183" t="s">
        <v>464</v>
      </c>
      <c r="D204" s="78" t="s">
        <v>41</v>
      </c>
      <c r="E204" s="78" t="s">
        <v>304</v>
      </c>
      <c r="F204" s="186">
        <v>0.5</v>
      </c>
      <c r="G204" s="101" t="s">
        <v>465</v>
      </c>
      <c r="H204" s="178" t="s">
        <v>79</v>
      </c>
      <c r="I204" s="178" t="s">
        <v>79</v>
      </c>
      <c r="J204" s="187">
        <f t="shared" si="28"/>
        <v>34</v>
      </c>
      <c r="K204" s="187">
        <v>34</v>
      </c>
      <c r="L204" s="187"/>
      <c r="M204" s="187"/>
      <c r="N204" s="103" t="s">
        <v>69</v>
      </c>
      <c r="O204" s="184">
        <v>7</v>
      </c>
      <c r="P204" s="184">
        <v>27</v>
      </c>
      <c r="Q204" s="78" t="s">
        <v>317</v>
      </c>
      <c r="R204" s="78" t="s">
        <v>163</v>
      </c>
      <c r="S204" s="105" t="s">
        <v>454</v>
      </c>
    </row>
    <row r="205" ht="24" spans="1:19">
      <c r="A205" s="46">
        <v>199</v>
      </c>
      <c r="B205" s="183" t="s">
        <v>466</v>
      </c>
      <c r="C205" s="101" t="s">
        <v>467</v>
      </c>
      <c r="D205" s="78" t="s">
        <v>41</v>
      </c>
      <c r="E205" s="78" t="s">
        <v>304</v>
      </c>
      <c r="F205" s="184">
        <v>0.2</v>
      </c>
      <c r="G205" s="101" t="s">
        <v>468</v>
      </c>
      <c r="H205" s="178">
        <v>2018</v>
      </c>
      <c r="I205" s="178">
        <v>2018</v>
      </c>
      <c r="J205" s="187">
        <f t="shared" si="28"/>
        <v>13.6</v>
      </c>
      <c r="K205" s="187">
        <v>13.6</v>
      </c>
      <c r="L205" s="184"/>
      <c r="M205" s="187"/>
      <c r="N205" s="103" t="s">
        <v>69</v>
      </c>
      <c r="O205" s="184">
        <v>11</v>
      </c>
      <c r="P205" s="184">
        <v>38</v>
      </c>
      <c r="Q205" s="103" t="s">
        <v>317</v>
      </c>
      <c r="R205" s="103" t="s">
        <v>163</v>
      </c>
      <c r="S205" s="105" t="s">
        <v>454</v>
      </c>
    </row>
    <row r="206" ht="24" spans="1:19">
      <c r="A206" s="46">
        <v>200</v>
      </c>
      <c r="B206" s="101" t="s">
        <v>469</v>
      </c>
      <c r="C206" s="183" t="s">
        <v>470</v>
      </c>
      <c r="D206" s="78" t="s">
        <v>41</v>
      </c>
      <c r="E206" s="78" t="s">
        <v>304</v>
      </c>
      <c r="F206" s="186">
        <v>0.5</v>
      </c>
      <c r="G206" s="101" t="s">
        <v>471</v>
      </c>
      <c r="H206" s="178" t="s">
        <v>79</v>
      </c>
      <c r="I206" s="178" t="s">
        <v>79</v>
      </c>
      <c r="J206" s="187">
        <f t="shared" si="28"/>
        <v>43</v>
      </c>
      <c r="K206" s="187">
        <v>43</v>
      </c>
      <c r="L206" s="187"/>
      <c r="M206" s="187"/>
      <c r="N206" s="103" t="s">
        <v>69</v>
      </c>
      <c r="O206" s="184">
        <v>41</v>
      </c>
      <c r="P206" s="184">
        <v>134</v>
      </c>
      <c r="Q206" s="103" t="s">
        <v>317</v>
      </c>
      <c r="R206" s="78" t="s">
        <v>163</v>
      </c>
      <c r="S206" s="105" t="s">
        <v>454</v>
      </c>
    </row>
    <row r="207" ht="48" spans="1:19">
      <c r="A207" s="46">
        <v>201</v>
      </c>
      <c r="B207" s="101" t="s">
        <v>472</v>
      </c>
      <c r="C207" s="183" t="s">
        <v>473</v>
      </c>
      <c r="D207" s="78" t="s">
        <v>41</v>
      </c>
      <c r="E207" s="78" t="s">
        <v>304</v>
      </c>
      <c r="F207" s="186">
        <v>1.084</v>
      </c>
      <c r="G207" s="101" t="s">
        <v>474</v>
      </c>
      <c r="H207" s="178" t="s">
        <v>79</v>
      </c>
      <c r="I207" s="178" t="s">
        <v>79</v>
      </c>
      <c r="J207" s="187">
        <f t="shared" si="28"/>
        <v>153.14</v>
      </c>
      <c r="K207" s="187">
        <v>153.14</v>
      </c>
      <c r="L207" s="187"/>
      <c r="M207" s="187"/>
      <c r="N207" s="103" t="s">
        <v>69</v>
      </c>
      <c r="O207" s="184">
        <v>15</v>
      </c>
      <c r="P207" s="184">
        <v>41</v>
      </c>
      <c r="Q207" s="78" t="s">
        <v>317</v>
      </c>
      <c r="R207" s="78" t="s">
        <v>163</v>
      </c>
      <c r="S207" s="105" t="s">
        <v>454</v>
      </c>
    </row>
    <row r="208" ht="36" spans="1:19">
      <c r="A208" s="46">
        <v>202</v>
      </c>
      <c r="B208" s="101" t="s">
        <v>475</v>
      </c>
      <c r="C208" s="183" t="s">
        <v>476</v>
      </c>
      <c r="D208" s="78" t="s">
        <v>41</v>
      </c>
      <c r="E208" s="78" t="s">
        <v>304</v>
      </c>
      <c r="F208" s="186">
        <v>1.828</v>
      </c>
      <c r="G208" s="101" t="s">
        <v>477</v>
      </c>
      <c r="H208" s="178" t="s">
        <v>79</v>
      </c>
      <c r="I208" s="178" t="s">
        <v>79</v>
      </c>
      <c r="J208" s="187">
        <f t="shared" si="28"/>
        <v>93.25</v>
      </c>
      <c r="K208" s="187">
        <v>93.25</v>
      </c>
      <c r="L208" s="187"/>
      <c r="M208" s="187"/>
      <c r="N208" s="103" t="s">
        <v>69</v>
      </c>
      <c r="O208" s="184">
        <v>16</v>
      </c>
      <c r="P208" s="184">
        <v>45</v>
      </c>
      <c r="Q208" s="78" t="s">
        <v>317</v>
      </c>
      <c r="R208" s="78" t="s">
        <v>163</v>
      </c>
      <c r="S208" s="105" t="s">
        <v>454</v>
      </c>
    </row>
    <row r="209" ht="24" spans="1:19">
      <c r="A209" s="46">
        <v>203</v>
      </c>
      <c r="B209" s="101" t="s">
        <v>478</v>
      </c>
      <c r="C209" s="183" t="s">
        <v>479</v>
      </c>
      <c r="D209" s="78" t="s">
        <v>41</v>
      </c>
      <c r="E209" s="78" t="s">
        <v>304</v>
      </c>
      <c r="F209" s="186">
        <v>1.025</v>
      </c>
      <c r="G209" s="101" t="s">
        <v>480</v>
      </c>
      <c r="H209" s="178" t="s">
        <v>79</v>
      </c>
      <c r="I209" s="178" t="s">
        <v>79</v>
      </c>
      <c r="J209" s="187">
        <f t="shared" si="28"/>
        <v>52.28</v>
      </c>
      <c r="K209" s="187">
        <v>52.28</v>
      </c>
      <c r="L209" s="187"/>
      <c r="M209" s="187"/>
      <c r="N209" s="103" t="s">
        <v>69</v>
      </c>
      <c r="O209" s="184">
        <v>6</v>
      </c>
      <c r="P209" s="184">
        <v>22</v>
      </c>
      <c r="Q209" s="103" t="s">
        <v>317</v>
      </c>
      <c r="R209" s="78" t="s">
        <v>163</v>
      </c>
      <c r="S209" s="105" t="s">
        <v>454</v>
      </c>
    </row>
    <row r="210" ht="24" spans="1:19">
      <c r="A210" s="46">
        <v>204</v>
      </c>
      <c r="B210" s="101" t="s">
        <v>481</v>
      </c>
      <c r="C210" s="183" t="s">
        <v>482</v>
      </c>
      <c r="D210" s="78" t="s">
        <v>41</v>
      </c>
      <c r="E210" s="78" t="s">
        <v>304</v>
      </c>
      <c r="F210" s="186">
        <v>0.25</v>
      </c>
      <c r="G210" s="101" t="s">
        <v>483</v>
      </c>
      <c r="H210" s="178" t="s">
        <v>79</v>
      </c>
      <c r="I210" s="178" t="s">
        <v>79</v>
      </c>
      <c r="J210" s="187">
        <f t="shared" si="28"/>
        <v>14.9</v>
      </c>
      <c r="K210" s="187">
        <v>14.9</v>
      </c>
      <c r="L210" s="187"/>
      <c r="M210" s="187"/>
      <c r="N210" s="103" t="s">
        <v>69</v>
      </c>
      <c r="O210" s="184">
        <v>9</v>
      </c>
      <c r="P210" s="184">
        <v>24</v>
      </c>
      <c r="Q210" s="103" t="s">
        <v>317</v>
      </c>
      <c r="R210" s="103" t="s">
        <v>163</v>
      </c>
      <c r="S210" s="105" t="s">
        <v>454</v>
      </c>
    </row>
    <row r="211" ht="35.5" spans="1:19">
      <c r="A211" s="46">
        <v>205</v>
      </c>
      <c r="B211" s="101" t="s">
        <v>484</v>
      </c>
      <c r="C211" s="101" t="s">
        <v>485</v>
      </c>
      <c r="D211" s="78" t="s">
        <v>41</v>
      </c>
      <c r="E211" s="78" t="s">
        <v>304</v>
      </c>
      <c r="F211" s="184">
        <v>3.131</v>
      </c>
      <c r="G211" s="101" t="s">
        <v>486</v>
      </c>
      <c r="H211" s="178" t="s">
        <v>79</v>
      </c>
      <c r="I211" s="178" t="s">
        <v>79</v>
      </c>
      <c r="J211" s="187">
        <f t="shared" si="28"/>
        <v>187.2</v>
      </c>
      <c r="K211" s="187">
        <v>187.2</v>
      </c>
      <c r="L211" s="177"/>
      <c r="M211" s="187"/>
      <c r="N211" s="103" t="s">
        <v>69</v>
      </c>
      <c r="O211" s="184">
        <v>39</v>
      </c>
      <c r="P211" s="184">
        <v>130</v>
      </c>
      <c r="Q211" s="103" t="s">
        <v>317</v>
      </c>
      <c r="R211" s="103" t="s">
        <v>163</v>
      </c>
      <c r="S211" s="105" t="s">
        <v>454</v>
      </c>
    </row>
    <row r="212" ht="24" spans="1:19">
      <c r="A212" s="46">
        <v>206</v>
      </c>
      <c r="B212" s="188" t="s">
        <v>487</v>
      </c>
      <c r="C212" s="101" t="s">
        <v>488</v>
      </c>
      <c r="D212" s="78" t="s">
        <v>41</v>
      </c>
      <c r="E212" s="78" t="s">
        <v>304</v>
      </c>
      <c r="F212" s="184">
        <v>0.737</v>
      </c>
      <c r="G212" s="101" t="s">
        <v>489</v>
      </c>
      <c r="H212" s="178" t="s">
        <v>79</v>
      </c>
      <c r="I212" s="178" t="s">
        <v>79</v>
      </c>
      <c r="J212" s="187">
        <f t="shared" si="28"/>
        <v>43.85</v>
      </c>
      <c r="K212" s="187">
        <v>43.85</v>
      </c>
      <c r="L212" s="177"/>
      <c r="M212" s="187"/>
      <c r="N212" s="103" t="s">
        <v>69</v>
      </c>
      <c r="O212" s="184">
        <v>18</v>
      </c>
      <c r="P212" s="184">
        <v>61</v>
      </c>
      <c r="Q212" s="103" t="s">
        <v>317</v>
      </c>
      <c r="R212" s="103" t="s">
        <v>163</v>
      </c>
      <c r="S212" s="105" t="s">
        <v>454</v>
      </c>
    </row>
    <row r="213" ht="36" spans="1:19">
      <c r="A213" s="46">
        <v>207</v>
      </c>
      <c r="B213" s="188" t="s">
        <v>490</v>
      </c>
      <c r="C213" s="101" t="s">
        <v>491</v>
      </c>
      <c r="D213" s="78" t="s">
        <v>41</v>
      </c>
      <c r="E213" s="78" t="s">
        <v>304</v>
      </c>
      <c r="F213" s="184">
        <v>3.698</v>
      </c>
      <c r="G213" s="101" t="s">
        <v>492</v>
      </c>
      <c r="H213" s="178" t="s">
        <v>79</v>
      </c>
      <c r="I213" s="178" t="s">
        <v>79</v>
      </c>
      <c r="J213" s="187">
        <f t="shared" si="28"/>
        <v>189.1</v>
      </c>
      <c r="K213" s="187">
        <v>189.1</v>
      </c>
      <c r="L213" s="177"/>
      <c r="M213" s="187"/>
      <c r="N213" s="103" t="s">
        <v>69</v>
      </c>
      <c r="O213" s="184">
        <v>34</v>
      </c>
      <c r="P213" s="184">
        <v>113</v>
      </c>
      <c r="Q213" s="103" t="s">
        <v>317</v>
      </c>
      <c r="R213" s="103" t="s">
        <v>163</v>
      </c>
      <c r="S213" s="105" t="s">
        <v>454</v>
      </c>
    </row>
    <row r="214" ht="36" spans="1:19">
      <c r="A214" s="46">
        <v>208</v>
      </c>
      <c r="B214" s="188" t="s">
        <v>493</v>
      </c>
      <c r="C214" s="101" t="s">
        <v>494</v>
      </c>
      <c r="D214" s="78" t="s">
        <v>41</v>
      </c>
      <c r="E214" s="78" t="s">
        <v>304</v>
      </c>
      <c r="F214" s="184">
        <v>0.472</v>
      </c>
      <c r="G214" s="101" t="s">
        <v>495</v>
      </c>
      <c r="H214" s="178" t="s">
        <v>79</v>
      </c>
      <c r="I214" s="178" t="s">
        <v>79</v>
      </c>
      <c r="J214" s="187">
        <f t="shared" si="28"/>
        <v>24.07</v>
      </c>
      <c r="K214" s="187">
        <v>24.07</v>
      </c>
      <c r="L214" s="177"/>
      <c r="M214" s="187"/>
      <c r="N214" s="103" t="s">
        <v>69</v>
      </c>
      <c r="O214" s="184">
        <v>12</v>
      </c>
      <c r="P214" s="184">
        <v>49</v>
      </c>
      <c r="Q214" s="103" t="s">
        <v>317</v>
      </c>
      <c r="R214" s="103" t="s">
        <v>163</v>
      </c>
      <c r="S214" s="105" t="s">
        <v>454</v>
      </c>
    </row>
    <row r="215" ht="36" spans="1:19">
      <c r="A215" s="46">
        <v>209</v>
      </c>
      <c r="B215" s="188" t="s">
        <v>496</v>
      </c>
      <c r="C215" s="101" t="s">
        <v>497</v>
      </c>
      <c r="D215" s="78" t="s">
        <v>41</v>
      </c>
      <c r="E215" s="78" t="s">
        <v>304</v>
      </c>
      <c r="F215" s="184">
        <v>0.447</v>
      </c>
      <c r="G215" s="101" t="s">
        <v>498</v>
      </c>
      <c r="H215" s="178" t="s">
        <v>79</v>
      </c>
      <c r="I215" s="178" t="s">
        <v>79</v>
      </c>
      <c r="J215" s="187">
        <f t="shared" si="28"/>
        <v>25.32</v>
      </c>
      <c r="K215" s="187">
        <v>25.32</v>
      </c>
      <c r="L215" s="177"/>
      <c r="M215" s="187"/>
      <c r="N215" s="103" t="s">
        <v>69</v>
      </c>
      <c r="O215" s="184">
        <v>22</v>
      </c>
      <c r="P215" s="184">
        <v>74</v>
      </c>
      <c r="Q215" s="103" t="s">
        <v>317</v>
      </c>
      <c r="R215" s="103" t="s">
        <v>163</v>
      </c>
      <c r="S215" s="105" t="s">
        <v>454</v>
      </c>
    </row>
    <row r="216" ht="24" spans="1:19">
      <c r="A216" s="46">
        <v>210</v>
      </c>
      <c r="B216" s="188" t="s">
        <v>499</v>
      </c>
      <c r="C216" s="101" t="s">
        <v>500</v>
      </c>
      <c r="D216" s="78" t="s">
        <v>41</v>
      </c>
      <c r="E216" s="78" t="s">
        <v>304</v>
      </c>
      <c r="F216" s="184">
        <v>2.5</v>
      </c>
      <c r="G216" s="101" t="s">
        <v>501</v>
      </c>
      <c r="H216" s="178" t="s">
        <v>79</v>
      </c>
      <c r="I216" s="178" t="s">
        <v>79</v>
      </c>
      <c r="J216" s="187">
        <f t="shared" si="28"/>
        <v>127.5</v>
      </c>
      <c r="K216" s="187">
        <v>127.5</v>
      </c>
      <c r="L216" s="177"/>
      <c r="M216" s="187"/>
      <c r="N216" s="103" t="s">
        <v>69</v>
      </c>
      <c r="O216" s="184">
        <v>9</v>
      </c>
      <c r="P216" s="184">
        <v>36</v>
      </c>
      <c r="Q216" s="103" t="s">
        <v>317</v>
      </c>
      <c r="R216" s="103" t="s">
        <v>163</v>
      </c>
      <c r="S216" s="105" t="s">
        <v>454</v>
      </c>
    </row>
    <row r="217" ht="36" spans="1:19">
      <c r="A217" s="46">
        <v>211</v>
      </c>
      <c r="B217" s="188" t="s">
        <v>502</v>
      </c>
      <c r="C217" s="101" t="s">
        <v>503</v>
      </c>
      <c r="D217" s="78" t="s">
        <v>41</v>
      </c>
      <c r="E217" s="78" t="s">
        <v>304</v>
      </c>
      <c r="F217" s="184">
        <v>0.258</v>
      </c>
      <c r="G217" s="101" t="s">
        <v>504</v>
      </c>
      <c r="H217" s="178" t="s">
        <v>79</v>
      </c>
      <c r="I217" s="178" t="s">
        <v>79</v>
      </c>
      <c r="J217" s="187">
        <f t="shared" si="28"/>
        <v>17.54</v>
      </c>
      <c r="K217" s="187">
        <v>17.54</v>
      </c>
      <c r="L217" s="177"/>
      <c r="M217" s="187"/>
      <c r="N217" s="103" t="s">
        <v>69</v>
      </c>
      <c r="O217" s="184">
        <v>26</v>
      </c>
      <c r="P217" s="184">
        <v>81</v>
      </c>
      <c r="Q217" s="103" t="s">
        <v>317</v>
      </c>
      <c r="R217" s="103" t="s">
        <v>163</v>
      </c>
      <c r="S217" s="105" t="s">
        <v>454</v>
      </c>
    </row>
    <row r="218" ht="36" spans="1:19">
      <c r="A218" s="46">
        <v>212</v>
      </c>
      <c r="B218" s="188" t="s">
        <v>505</v>
      </c>
      <c r="C218" s="101" t="s">
        <v>506</v>
      </c>
      <c r="D218" s="78" t="s">
        <v>41</v>
      </c>
      <c r="E218" s="78" t="s">
        <v>304</v>
      </c>
      <c r="F218" s="184">
        <v>0.55</v>
      </c>
      <c r="G218" s="101" t="s">
        <v>507</v>
      </c>
      <c r="H218" s="178" t="s">
        <v>79</v>
      </c>
      <c r="I218" s="178" t="s">
        <v>79</v>
      </c>
      <c r="J218" s="187">
        <f t="shared" si="28"/>
        <v>38</v>
      </c>
      <c r="K218" s="189">
        <v>38</v>
      </c>
      <c r="L218" s="187"/>
      <c r="M218" s="187"/>
      <c r="N218" s="103" t="s">
        <v>69</v>
      </c>
      <c r="O218" s="184">
        <v>23</v>
      </c>
      <c r="P218" s="184">
        <v>72</v>
      </c>
      <c r="Q218" s="103" t="s">
        <v>317</v>
      </c>
      <c r="R218" s="103" t="s">
        <v>163</v>
      </c>
      <c r="S218" s="105" t="s">
        <v>454</v>
      </c>
    </row>
    <row r="219" ht="24" spans="1:19">
      <c r="A219" s="46">
        <v>213</v>
      </c>
      <c r="B219" s="101" t="s">
        <v>508</v>
      </c>
      <c r="C219" s="183" t="s">
        <v>509</v>
      </c>
      <c r="D219" s="78" t="s">
        <v>41</v>
      </c>
      <c r="E219" s="78" t="s">
        <v>304</v>
      </c>
      <c r="F219" s="186">
        <v>3.5</v>
      </c>
      <c r="G219" s="101" t="s">
        <v>510</v>
      </c>
      <c r="H219" s="178" t="s">
        <v>461</v>
      </c>
      <c r="I219" s="178" t="s">
        <v>462</v>
      </c>
      <c r="J219" s="187">
        <f t="shared" si="28"/>
        <v>80</v>
      </c>
      <c r="K219" s="187">
        <v>80</v>
      </c>
      <c r="L219" s="187"/>
      <c r="M219" s="187"/>
      <c r="N219" s="103" t="s">
        <v>69</v>
      </c>
      <c r="O219" s="184">
        <v>15</v>
      </c>
      <c r="P219" s="184">
        <v>55</v>
      </c>
      <c r="Q219" s="78" t="s">
        <v>317</v>
      </c>
      <c r="R219" s="78" t="s">
        <v>163</v>
      </c>
      <c r="S219" s="105" t="s">
        <v>454</v>
      </c>
    </row>
    <row r="220" ht="24" spans="1:19">
      <c r="A220" s="46">
        <v>214</v>
      </c>
      <c r="B220" s="101" t="s">
        <v>511</v>
      </c>
      <c r="C220" s="101" t="s">
        <v>512</v>
      </c>
      <c r="D220" s="78" t="s">
        <v>41</v>
      </c>
      <c r="E220" s="78" t="s">
        <v>304</v>
      </c>
      <c r="F220" s="184">
        <v>0.156</v>
      </c>
      <c r="G220" s="101" t="s">
        <v>513</v>
      </c>
      <c r="H220" s="178" t="s">
        <v>79</v>
      </c>
      <c r="I220" s="178" t="s">
        <v>79</v>
      </c>
      <c r="J220" s="187">
        <f t="shared" si="28"/>
        <v>21.2</v>
      </c>
      <c r="K220" s="187">
        <v>21.2</v>
      </c>
      <c r="L220" s="187"/>
      <c r="M220" s="187"/>
      <c r="N220" s="103" t="s">
        <v>69</v>
      </c>
      <c r="O220" s="184">
        <v>21</v>
      </c>
      <c r="P220" s="184">
        <v>73</v>
      </c>
      <c r="Q220" s="103" t="s">
        <v>317</v>
      </c>
      <c r="R220" s="103" t="s">
        <v>163</v>
      </c>
      <c r="S220" s="105" t="s">
        <v>454</v>
      </c>
    </row>
    <row r="221" ht="36" spans="1:19">
      <c r="A221" s="46">
        <v>215</v>
      </c>
      <c r="B221" s="183" t="s">
        <v>514</v>
      </c>
      <c r="C221" s="101" t="s">
        <v>515</v>
      </c>
      <c r="D221" s="78" t="s">
        <v>41</v>
      </c>
      <c r="E221" s="78" t="s">
        <v>304</v>
      </c>
      <c r="F221" s="184">
        <v>0.177</v>
      </c>
      <c r="G221" s="101" t="s">
        <v>516</v>
      </c>
      <c r="H221" s="178">
        <v>2018</v>
      </c>
      <c r="I221" s="178">
        <v>2018</v>
      </c>
      <c r="J221" s="187">
        <f t="shared" si="28"/>
        <v>10.5</v>
      </c>
      <c r="K221" s="187">
        <v>10.5</v>
      </c>
      <c r="L221" s="184"/>
      <c r="M221" s="187"/>
      <c r="N221" s="103" t="s">
        <v>69</v>
      </c>
      <c r="O221" s="184">
        <v>11</v>
      </c>
      <c r="P221" s="184">
        <v>35</v>
      </c>
      <c r="Q221" s="103" t="s">
        <v>317</v>
      </c>
      <c r="R221" s="103" t="s">
        <v>163</v>
      </c>
      <c r="S221" s="105" t="s">
        <v>454</v>
      </c>
    </row>
    <row r="222" ht="36" spans="1:19">
      <c r="A222" s="46">
        <v>216</v>
      </c>
      <c r="B222" s="183" t="s">
        <v>517</v>
      </c>
      <c r="C222" s="101" t="s">
        <v>518</v>
      </c>
      <c r="D222" s="78" t="s">
        <v>41</v>
      </c>
      <c r="E222" s="78" t="s">
        <v>304</v>
      </c>
      <c r="F222" s="184">
        <v>0.385</v>
      </c>
      <c r="G222" s="101" t="s">
        <v>519</v>
      </c>
      <c r="H222" s="178">
        <v>2018</v>
      </c>
      <c r="I222" s="178">
        <v>2018</v>
      </c>
      <c r="J222" s="187">
        <f t="shared" si="28"/>
        <v>22.9</v>
      </c>
      <c r="K222" s="187">
        <v>22.9</v>
      </c>
      <c r="L222" s="184"/>
      <c r="M222" s="187"/>
      <c r="N222" s="103" t="s">
        <v>69</v>
      </c>
      <c r="O222" s="184">
        <v>16</v>
      </c>
      <c r="P222" s="184">
        <v>49</v>
      </c>
      <c r="Q222" s="103" t="s">
        <v>317</v>
      </c>
      <c r="R222" s="103" t="s">
        <v>163</v>
      </c>
      <c r="S222" s="105" t="s">
        <v>454</v>
      </c>
    </row>
    <row r="223" ht="24" spans="1:19">
      <c r="A223" s="46">
        <v>217</v>
      </c>
      <c r="B223" s="183" t="s">
        <v>520</v>
      </c>
      <c r="C223" s="101" t="s">
        <v>521</v>
      </c>
      <c r="D223" s="78" t="s">
        <v>41</v>
      </c>
      <c r="E223" s="78" t="s">
        <v>304</v>
      </c>
      <c r="F223" s="184">
        <v>0.838</v>
      </c>
      <c r="G223" s="101" t="s">
        <v>522</v>
      </c>
      <c r="H223" s="178">
        <v>2018</v>
      </c>
      <c r="I223" s="178">
        <v>2018</v>
      </c>
      <c r="J223" s="187">
        <f t="shared" si="28"/>
        <v>57</v>
      </c>
      <c r="K223" s="187">
        <v>57</v>
      </c>
      <c r="L223" s="184"/>
      <c r="M223" s="187"/>
      <c r="N223" s="103" t="s">
        <v>69</v>
      </c>
      <c r="O223" s="184">
        <v>20</v>
      </c>
      <c r="P223" s="184">
        <v>67</v>
      </c>
      <c r="Q223" s="103" t="s">
        <v>317</v>
      </c>
      <c r="R223" s="103" t="s">
        <v>163</v>
      </c>
      <c r="S223" s="105" t="s">
        <v>454</v>
      </c>
    </row>
    <row r="224" ht="36" spans="1:19">
      <c r="A224" s="46">
        <v>218</v>
      </c>
      <c r="B224" s="183" t="s">
        <v>523</v>
      </c>
      <c r="C224" s="101" t="s">
        <v>340</v>
      </c>
      <c r="D224" s="78" t="s">
        <v>41</v>
      </c>
      <c r="E224" s="78" t="s">
        <v>304</v>
      </c>
      <c r="F224" s="184">
        <v>1.963</v>
      </c>
      <c r="G224" s="101" t="s">
        <v>524</v>
      </c>
      <c r="H224" s="178">
        <v>2018</v>
      </c>
      <c r="I224" s="178">
        <v>2018</v>
      </c>
      <c r="J224" s="187">
        <f t="shared" si="28"/>
        <v>160.09</v>
      </c>
      <c r="K224" s="187">
        <v>160.09</v>
      </c>
      <c r="L224" s="187"/>
      <c r="M224" s="187"/>
      <c r="N224" s="103" t="s">
        <v>69</v>
      </c>
      <c r="O224" s="184">
        <v>31</v>
      </c>
      <c r="P224" s="184">
        <v>92</v>
      </c>
      <c r="Q224" s="103" t="s">
        <v>317</v>
      </c>
      <c r="R224" s="103" t="s">
        <v>163</v>
      </c>
      <c r="S224" s="105" t="s">
        <v>454</v>
      </c>
    </row>
    <row r="225" ht="60" spans="1:19">
      <c r="A225" s="46">
        <v>219</v>
      </c>
      <c r="B225" s="101" t="s">
        <v>525</v>
      </c>
      <c r="C225" s="101" t="s">
        <v>512</v>
      </c>
      <c r="D225" s="78" t="s">
        <v>41</v>
      </c>
      <c r="E225" s="78" t="s">
        <v>304</v>
      </c>
      <c r="F225" s="184">
        <v>2.5</v>
      </c>
      <c r="G225" s="101" t="s">
        <v>526</v>
      </c>
      <c r="H225" s="178" t="s">
        <v>79</v>
      </c>
      <c r="I225" s="178" t="s">
        <v>79</v>
      </c>
      <c r="J225" s="185">
        <v>199.32</v>
      </c>
      <c r="K225" s="185">
        <v>199.32</v>
      </c>
      <c r="L225" s="185"/>
      <c r="M225" s="185"/>
      <c r="N225" s="103" t="s">
        <v>69</v>
      </c>
      <c r="O225" s="184">
        <v>21</v>
      </c>
      <c r="P225" s="184">
        <v>73</v>
      </c>
      <c r="Q225" s="78" t="s">
        <v>317</v>
      </c>
      <c r="R225" s="78" t="s">
        <v>527</v>
      </c>
      <c r="S225" s="105" t="s">
        <v>46</v>
      </c>
    </row>
    <row r="226" ht="84" spans="1:19">
      <c r="A226" s="46">
        <v>220</v>
      </c>
      <c r="B226" s="101" t="s">
        <v>528</v>
      </c>
      <c r="C226" s="183" t="s">
        <v>470</v>
      </c>
      <c r="D226" s="78" t="s">
        <v>41</v>
      </c>
      <c r="E226" s="78" t="s">
        <v>304</v>
      </c>
      <c r="F226" s="186">
        <v>8.9</v>
      </c>
      <c r="G226" s="101" t="s">
        <v>529</v>
      </c>
      <c r="H226" s="178" t="s">
        <v>79</v>
      </c>
      <c r="I226" s="178">
        <v>2019</v>
      </c>
      <c r="J226" s="185">
        <v>565.24</v>
      </c>
      <c r="K226" s="185"/>
      <c r="L226" s="185">
        <v>565.24</v>
      </c>
      <c r="M226" s="185"/>
      <c r="N226" s="103" t="s">
        <v>69</v>
      </c>
      <c r="O226" s="184">
        <v>41</v>
      </c>
      <c r="P226" s="184">
        <v>134</v>
      </c>
      <c r="Q226" s="78" t="s">
        <v>445</v>
      </c>
      <c r="R226" s="78" t="s">
        <v>527</v>
      </c>
      <c r="S226" s="105" t="s">
        <v>46</v>
      </c>
    </row>
    <row r="227" ht="84" spans="1:19">
      <c r="A227" s="46">
        <v>221</v>
      </c>
      <c r="B227" s="183" t="s">
        <v>530</v>
      </c>
      <c r="C227" s="101" t="s">
        <v>531</v>
      </c>
      <c r="D227" s="78" t="s">
        <v>41</v>
      </c>
      <c r="E227" s="78" t="s">
        <v>304</v>
      </c>
      <c r="F227" s="184">
        <v>3</v>
      </c>
      <c r="G227" s="101" t="s">
        <v>532</v>
      </c>
      <c r="H227" s="178" t="s">
        <v>79</v>
      </c>
      <c r="I227" s="178" t="s">
        <v>62</v>
      </c>
      <c r="J227" s="185">
        <v>200</v>
      </c>
      <c r="K227" s="177"/>
      <c r="L227" s="190">
        <v>200</v>
      </c>
      <c r="M227" s="191"/>
      <c r="N227" s="103" t="s">
        <v>69</v>
      </c>
      <c r="O227" s="184">
        <v>20</v>
      </c>
      <c r="P227" s="184">
        <v>76</v>
      </c>
      <c r="Q227" s="192" t="s">
        <v>445</v>
      </c>
      <c r="R227" s="103" t="s">
        <v>309</v>
      </c>
      <c r="S227" s="105" t="s">
        <v>46</v>
      </c>
    </row>
    <row r="228" spans="1:19">
      <c r="A228" s="46">
        <v>222</v>
      </c>
      <c r="B228" s="96" t="s">
        <v>533</v>
      </c>
      <c r="C228" s="96"/>
      <c r="D228" s="97"/>
      <c r="E228" s="98" t="s">
        <v>34</v>
      </c>
      <c r="F228" s="97"/>
      <c r="G228" s="113"/>
      <c r="H228" s="107"/>
      <c r="I228" s="107"/>
      <c r="J228" s="100"/>
      <c r="K228" s="100"/>
      <c r="L228" s="100"/>
      <c r="M228" s="100"/>
      <c r="N228" s="114"/>
      <c r="O228" s="97"/>
      <c r="P228" s="97"/>
      <c r="Q228" s="115"/>
      <c r="R228" s="115"/>
      <c r="S228" s="116"/>
    </row>
    <row r="229" spans="1:19">
      <c r="A229" s="46">
        <v>223</v>
      </c>
      <c r="B229" s="96" t="s">
        <v>534</v>
      </c>
      <c r="C229" s="96"/>
      <c r="D229" s="97"/>
      <c r="E229" s="98" t="s">
        <v>34</v>
      </c>
      <c r="F229" s="97"/>
      <c r="G229" s="113"/>
      <c r="H229" s="107"/>
      <c r="I229" s="107"/>
      <c r="J229" s="100"/>
      <c r="K229" s="100"/>
      <c r="L229" s="100"/>
      <c r="M229" s="100"/>
      <c r="N229" s="115"/>
      <c r="O229" s="97"/>
      <c r="P229" s="97"/>
      <c r="Q229" s="115"/>
      <c r="R229" s="115"/>
      <c r="S229" s="116"/>
    </row>
    <row r="230" spans="1:19">
      <c r="A230" s="46">
        <v>224</v>
      </c>
      <c r="B230" s="96" t="s">
        <v>535</v>
      </c>
      <c r="C230" s="96"/>
      <c r="D230" s="97"/>
      <c r="E230" s="98" t="s">
        <v>108</v>
      </c>
      <c r="F230" s="97"/>
      <c r="G230" s="99"/>
      <c r="H230" s="100"/>
      <c r="I230" s="100"/>
      <c r="J230" s="100"/>
      <c r="K230" s="100"/>
      <c r="L230" s="100"/>
      <c r="M230" s="100"/>
      <c r="N230" s="100"/>
      <c r="O230" s="97"/>
      <c r="P230" s="97"/>
      <c r="Q230" s="115"/>
      <c r="R230" s="115"/>
      <c r="S230" s="116"/>
    </row>
    <row r="231" spans="1:19">
      <c r="A231" s="46">
        <v>225</v>
      </c>
      <c r="B231" s="96" t="s">
        <v>536</v>
      </c>
      <c r="C231" s="96"/>
      <c r="D231" s="97"/>
      <c r="E231" s="98" t="s">
        <v>537</v>
      </c>
      <c r="F231" s="97"/>
      <c r="G231" s="113"/>
      <c r="H231" s="107"/>
      <c r="I231" s="107"/>
      <c r="J231" s="100"/>
      <c r="K231" s="100"/>
      <c r="L231" s="100"/>
      <c r="M231" s="100"/>
      <c r="N231" s="115"/>
      <c r="O231" s="97"/>
      <c r="P231" s="97"/>
      <c r="Q231" s="115"/>
      <c r="R231" s="115"/>
      <c r="S231" s="116"/>
    </row>
    <row r="232" spans="1:19">
      <c r="A232" s="46">
        <v>226</v>
      </c>
      <c r="B232" s="106" t="s">
        <v>538</v>
      </c>
      <c r="C232" s="106"/>
      <c r="D232" s="97"/>
      <c r="E232" s="98" t="s">
        <v>29</v>
      </c>
      <c r="F232" s="97"/>
      <c r="G232" s="99"/>
      <c r="H232" s="100"/>
      <c r="I232" s="100"/>
      <c r="J232" s="100"/>
      <c r="K232" s="100"/>
      <c r="L232" s="100"/>
      <c r="M232" s="100"/>
      <c r="N232" s="100"/>
      <c r="O232" s="97"/>
      <c r="P232" s="97"/>
      <c r="Q232" s="115"/>
      <c r="R232" s="115"/>
      <c r="S232" s="116"/>
    </row>
    <row r="233" spans="1:19">
      <c r="A233" s="46">
        <v>227</v>
      </c>
      <c r="B233" s="91" t="s">
        <v>539</v>
      </c>
      <c r="C233" s="40"/>
      <c r="D233" s="38"/>
      <c r="E233" s="39" t="s">
        <v>34</v>
      </c>
      <c r="F233" s="38"/>
      <c r="G233" s="92"/>
      <c r="H233" s="41"/>
      <c r="I233" s="41"/>
      <c r="J233" s="42"/>
      <c r="K233" s="42"/>
      <c r="L233" s="42"/>
      <c r="M233" s="42"/>
      <c r="N233" s="43"/>
      <c r="O233" s="38"/>
      <c r="P233" s="38"/>
      <c r="Q233" s="43"/>
      <c r="R233" s="43"/>
      <c r="S233" s="44"/>
    </row>
    <row r="234" ht="24" spans="1:19">
      <c r="A234" s="46">
        <v>228</v>
      </c>
      <c r="B234" s="91" t="s">
        <v>540</v>
      </c>
      <c r="C234" s="40"/>
      <c r="D234" s="38"/>
      <c r="E234" s="39" t="s">
        <v>34</v>
      </c>
      <c r="F234" s="38">
        <f>SUM(F235:F266)</f>
        <v>32</v>
      </c>
      <c r="G234" s="193"/>
      <c r="H234" s="194"/>
      <c r="I234" s="194"/>
      <c r="J234" s="42">
        <f>SUM(J235:J266)</f>
        <v>680.82</v>
      </c>
      <c r="K234" s="42">
        <f>SUM(K235:K266)</f>
        <v>106</v>
      </c>
      <c r="L234" s="42">
        <f>SUM(L235:L266)</f>
        <v>574.82</v>
      </c>
      <c r="M234" s="42">
        <f>SUM(M235:M266)</f>
        <v>0</v>
      </c>
      <c r="N234" s="194"/>
      <c r="O234" s="38">
        <f>SUM(O235:O266)</f>
        <v>2474</v>
      </c>
      <c r="P234" s="38">
        <f>SUM(P235:P266)</f>
        <v>8240</v>
      </c>
      <c r="Q234" s="43"/>
      <c r="R234" s="43"/>
      <c r="S234" s="44"/>
    </row>
    <row r="235" ht="36" spans="1:19">
      <c r="A235" s="46">
        <v>229</v>
      </c>
      <c r="B235" s="64" t="s">
        <v>541</v>
      </c>
      <c r="C235" s="64" t="s">
        <v>40</v>
      </c>
      <c r="D235" s="65" t="s">
        <v>41</v>
      </c>
      <c r="E235" s="65" t="s">
        <v>34</v>
      </c>
      <c r="F235" s="46">
        <v>1</v>
      </c>
      <c r="G235" s="119" t="s">
        <v>542</v>
      </c>
      <c r="H235" s="76" t="s">
        <v>79</v>
      </c>
      <c r="I235" s="76" t="s">
        <v>62</v>
      </c>
      <c r="J235" s="111">
        <v>100</v>
      </c>
      <c r="K235" s="111">
        <v>100</v>
      </c>
      <c r="L235" s="122"/>
      <c r="M235" s="111"/>
      <c r="N235" s="80" t="s">
        <v>444</v>
      </c>
      <c r="O235" s="46">
        <v>546</v>
      </c>
      <c r="P235" s="46">
        <v>1820</v>
      </c>
      <c r="Q235" s="80" t="s">
        <v>543</v>
      </c>
      <c r="R235" s="78" t="s">
        <v>544</v>
      </c>
      <c r="S235" s="131" t="s">
        <v>116</v>
      </c>
    </row>
    <row r="236" ht="24" spans="1:19">
      <c r="A236" s="46">
        <v>230</v>
      </c>
      <c r="B236" s="64" t="s">
        <v>545</v>
      </c>
      <c r="C236" s="64" t="s">
        <v>121</v>
      </c>
      <c r="D236" s="65" t="s">
        <v>41</v>
      </c>
      <c r="E236" s="65" t="s">
        <v>34</v>
      </c>
      <c r="F236" s="46">
        <v>1</v>
      </c>
      <c r="G236" s="119" t="s">
        <v>546</v>
      </c>
      <c r="H236" s="76">
        <v>2018</v>
      </c>
      <c r="I236" s="76">
        <v>2018</v>
      </c>
      <c r="J236" s="111">
        <v>0.5</v>
      </c>
      <c r="K236" s="120">
        <v>0.5</v>
      </c>
      <c r="L236" s="139"/>
      <c r="M236" s="139"/>
      <c r="N236" s="80" t="s">
        <v>547</v>
      </c>
      <c r="O236" s="46">
        <v>181</v>
      </c>
      <c r="P236" s="46">
        <v>598</v>
      </c>
      <c r="Q236" s="78" t="s">
        <v>548</v>
      </c>
      <c r="R236" s="80" t="s">
        <v>549</v>
      </c>
      <c r="S236" s="79" t="s">
        <v>550</v>
      </c>
    </row>
    <row r="237" ht="24" spans="1:19">
      <c r="A237" s="46">
        <v>231</v>
      </c>
      <c r="B237" s="64" t="s">
        <v>551</v>
      </c>
      <c r="C237" s="64" t="s">
        <v>111</v>
      </c>
      <c r="D237" s="65" t="s">
        <v>41</v>
      </c>
      <c r="E237" s="65" t="s">
        <v>34</v>
      </c>
      <c r="F237" s="46">
        <v>1</v>
      </c>
      <c r="G237" s="119" t="s">
        <v>552</v>
      </c>
      <c r="H237" s="76">
        <v>2018</v>
      </c>
      <c r="I237" s="76">
        <v>2018</v>
      </c>
      <c r="J237" s="111">
        <v>1</v>
      </c>
      <c r="K237" s="120">
        <v>1</v>
      </c>
      <c r="L237" s="139"/>
      <c r="M237" s="139"/>
      <c r="N237" s="80" t="s">
        <v>547</v>
      </c>
      <c r="O237" s="46">
        <v>102</v>
      </c>
      <c r="P237" s="46">
        <v>329</v>
      </c>
      <c r="Q237" s="78" t="s">
        <v>548</v>
      </c>
      <c r="R237" s="80" t="s">
        <v>549</v>
      </c>
      <c r="S237" s="79" t="s">
        <v>550</v>
      </c>
    </row>
    <row r="238" ht="24" spans="1:19">
      <c r="A238" s="46">
        <v>232</v>
      </c>
      <c r="B238" s="64" t="s">
        <v>553</v>
      </c>
      <c r="C238" s="64" t="s">
        <v>554</v>
      </c>
      <c r="D238" s="65" t="s">
        <v>41</v>
      </c>
      <c r="E238" s="65" t="s">
        <v>34</v>
      </c>
      <c r="F238" s="46">
        <v>1</v>
      </c>
      <c r="G238" s="119" t="s">
        <v>546</v>
      </c>
      <c r="H238" s="76">
        <v>2018</v>
      </c>
      <c r="I238" s="76">
        <v>2018</v>
      </c>
      <c r="J238" s="111">
        <v>0.5</v>
      </c>
      <c r="K238" s="120">
        <v>0.5</v>
      </c>
      <c r="L238" s="139"/>
      <c r="M238" s="139"/>
      <c r="N238" s="80" t="s">
        <v>547</v>
      </c>
      <c r="O238" s="46">
        <v>49</v>
      </c>
      <c r="P238" s="46">
        <v>176</v>
      </c>
      <c r="Q238" s="78" t="s">
        <v>548</v>
      </c>
      <c r="R238" s="80" t="s">
        <v>549</v>
      </c>
      <c r="S238" s="79" t="s">
        <v>550</v>
      </c>
    </row>
    <row r="239" ht="24" spans="1:19">
      <c r="A239" s="46">
        <v>233</v>
      </c>
      <c r="B239" s="64" t="s">
        <v>555</v>
      </c>
      <c r="C239" s="64" t="s">
        <v>556</v>
      </c>
      <c r="D239" s="65" t="s">
        <v>41</v>
      </c>
      <c r="E239" s="65" t="s">
        <v>34</v>
      </c>
      <c r="F239" s="46">
        <v>1</v>
      </c>
      <c r="G239" s="119" t="s">
        <v>552</v>
      </c>
      <c r="H239" s="76">
        <v>2018</v>
      </c>
      <c r="I239" s="76">
        <v>2018</v>
      </c>
      <c r="J239" s="111">
        <v>1</v>
      </c>
      <c r="K239" s="120">
        <v>1</v>
      </c>
      <c r="L239" s="139"/>
      <c r="M239" s="139"/>
      <c r="N239" s="80" t="s">
        <v>547</v>
      </c>
      <c r="O239" s="46">
        <v>546</v>
      </c>
      <c r="P239" s="46">
        <v>1820</v>
      </c>
      <c r="Q239" s="78" t="s">
        <v>548</v>
      </c>
      <c r="R239" s="80" t="s">
        <v>549</v>
      </c>
      <c r="S239" s="79" t="s">
        <v>550</v>
      </c>
    </row>
    <row r="240" ht="96" spans="1:19">
      <c r="A240" s="46">
        <v>234</v>
      </c>
      <c r="B240" s="64" t="s">
        <v>557</v>
      </c>
      <c r="C240" s="64" t="s">
        <v>40</v>
      </c>
      <c r="D240" s="65" t="s">
        <v>41</v>
      </c>
      <c r="E240" s="65" t="s">
        <v>34</v>
      </c>
      <c r="F240" s="46">
        <v>1</v>
      </c>
      <c r="G240" s="64" t="s">
        <v>558</v>
      </c>
      <c r="H240" s="76">
        <v>2018</v>
      </c>
      <c r="I240" s="76">
        <v>2018</v>
      </c>
      <c r="J240" s="111">
        <v>3</v>
      </c>
      <c r="K240" s="120">
        <v>3</v>
      </c>
      <c r="L240" s="111"/>
      <c r="M240" s="111"/>
      <c r="N240" s="80" t="s">
        <v>547</v>
      </c>
      <c r="O240" s="46">
        <v>546</v>
      </c>
      <c r="P240" s="46">
        <v>1820</v>
      </c>
      <c r="Q240" s="78" t="s">
        <v>548</v>
      </c>
      <c r="R240" s="80" t="s">
        <v>549</v>
      </c>
      <c r="S240" s="79" t="s">
        <v>550</v>
      </c>
    </row>
    <row r="241" ht="36" spans="1:19">
      <c r="A241" s="46">
        <v>235</v>
      </c>
      <c r="B241" s="64" t="s">
        <v>559</v>
      </c>
      <c r="C241" s="64" t="s">
        <v>442</v>
      </c>
      <c r="D241" s="65" t="s">
        <v>41</v>
      </c>
      <c r="E241" s="65" t="s">
        <v>34</v>
      </c>
      <c r="F241" s="46">
        <v>1</v>
      </c>
      <c r="G241" s="64" t="s">
        <v>560</v>
      </c>
      <c r="H241" s="76" t="s">
        <v>79</v>
      </c>
      <c r="I241" s="76" t="s">
        <v>62</v>
      </c>
      <c r="J241" s="120">
        <v>22.15</v>
      </c>
      <c r="K241" s="111"/>
      <c r="L241" s="120">
        <v>22.15</v>
      </c>
      <c r="M241" s="120"/>
      <c r="N241" s="80" t="s">
        <v>547</v>
      </c>
      <c r="O241" s="70">
        <v>22</v>
      </c>
      <c r="P241" s="70">
        <v>85</v>
      </c>
      <c r="Q241" s="78" t="s">
        <v>548</v>
      </c>
      <c r="R241" s="80" t="s">
        <v>549</v>
      </c>
      <c r="S241" s="79" t="s">
        <v>550</v>
      </c>
    </row>
    <row r="242" ht="36" spans="1:19">
      <c r="A242" s="46">
        <v>236</v>
      </c>
      <c r="B242" s="64" t="s">
        <v>561</v>
      </c>
      <c r="C242" s="64" t="s">
        <v>562</v>
      </c>
      <c r="D242" s="65" t="s">
        <v>41</v>
      </c>
      <c r="E242" s="65" t="s">
        <v>34</v>
      </c>
      <c r="F242" s="46">
        <v>1</v>
      </c>
      <c r="G242" s="64" t="s">
        <v>563</v>
      </c>
      <c r="H242" s="76">
        <v>2018</v>
      </c>
      <c r="I242" s="76" t="s">
        <v>62</v>
      </c>
      <c r="J242" s="120">
        <v>36.5</v>
      </c>
      <c r="K242" s="111"/>
      <c r="L242" s="120">
        <v>36.5</v>
      </c>
      <c r="M242" s="120"/>
      <c r="N242" s="80" t="s">
        <v>547</v>
      </c>
      <c r="O242" s="46">
        <v>12</v>
      </c>
      <c r="P242" s="46">
        <v>39</v>
      </c>
      <c r="Q242" s="78" t="s">
        <v>548</v>
      </c>
      <c r="R242" s="80" t="s">
        <v>549</v>
      </c>
      <c r="S242" s="79" t="s">
        <v>550</v>
      </c>
    </row>
    <row r="243" ht="24" spans="1:19">
      <c r="A243" s="46">
        <v>237</v>
      </c>
      <c r="B243" s="64" t="s">
        <v>564</v>
      </c>
      <c r="C243" s="64" t="s">
        <v>333</v>
      </c>
      <c r="D243" s="65" t="s">
        <v>41</v>
      </c>
      <c r="E243" s="65" t="s">
        <v>34</v>
      </c>
      <c r="F243" s="46">
        <v>1</v>
      </c>
      <c r="G243" s="64" t="s">
        <v>565</v>
      </c>
      <c r="H243" s="76" t="s">
        <v>79</v>
      </c>
      <c r="I243" s="76" t="s">
        <v>62</v>
      </c>
      <c r="J243" s="120">
        <v>21.3</v>
      </c>
      <c r="K243" s="111"/>
      <c r="L243" s="120">
        <v>21.3</v>
      </c>
      <c r="M243" s="120"/>
      <c r="N243" s="80" t="s">
        <v>547</v>
      </c>
      <c r="O243" s="70">
        <v>27</v>
      </c>
      <c r="P243" s="70">
        <v>84</v>
      </c>
      <c r="Q243" s="78" t="s">
        <v>548</v>
      </c>
      <c r="R243" s="80" t="s">
        <v>549</v>
      </c>
      <c r="S243" s="79" t="s">
        <v>550</v>
      </c>
    </row>
    <row r="244" ht="36" spans="1:19">
      <c r="A244" s="46">
        <v>238</v>
      </c>
      <c r="B244" s="64" t="s">
        <v>566</v>
      </c>
      <c r="C244" s="64" t="s">
        <v>567</v>
      </c>
      <c r="D244" s="65" t="s">
        <v>41</v>
      </c>
      <c r="E244" s="65" t="s">
        <v>34</v>
      </c>
      <c r="F244" s="46">
        <v>1</v>
      </c>
      <c r="G244" s="64" t="s">
        <v>568</v>
      </c>
      <c r="H244" s="76" t="s">
        <v>79</v>
      </c>
      <c r="I244" s="76" t="s">
        <v>62</v>
      </c>
      <c r="J244" s="120">
        <v>34.42</v>
      </c>
      <c r="K244" s="111"/>
      <c r="L244" s="120">
        <v>34.42</v>
      </c>
      <c r="M244" s="120"/>
      <c r="N244" s="80" t="s">
        <v>547</v>
      </c>
      <c r="O244" s="70">
        <v>36</v>
      </c>
      <c r="P244" s="70">
        <v>123</v>
      </c>
      <c r="Q244" s="78" t="s">
        <v>548</v>
      </c>
      <c r="R244" s="80" t="s">
        <v>549</v>
      </c>
      <c r="S244" s="79" t="s">
        <v>550</v>
      </c>
    </row>
    <row r="245" ht="36" spans="1:19">
      <c r="A245" s="46">
        <v>239</v>
      </c>
      <c r="B245" s="64" t="s">
        <v>569</v>
      </c>
      <c r="C245" s="64" t="s">
        <v>470</v>
      </c>
      <c r="D245" s="65" t="s">
        <v>41</v>
      </c>
      <c r="E245" s="65" t="s">
        <v>34</v>
      </c>
      <c r="F245" s="46">
        <v>1</v>
      </c>
      <c r="G245" s="64" t="s">
        <v>570</v>
      </c>
      <c r="H245" s="76" t="s">
        <v>79</v>
      </c>
      <c r="I245" s="76" t="s">
        <v>62</v>
      </c>
      <c r="J245" s="120">
        <v>39.3</v>
      </c>
      <c r="K245" s="111"/>
      <c r="L245" s="120">
        <v>39.3</v>
      </c>
      <c r="M245" s="120"/>
      <c r="N245" s="80" t="s">
        <v>547</v>
      </c>
      <c r="O245" s="70">
        <v>41</v>
      </c>
      <c r="P245" s="70">
        <v>134</v>
      </c>
      <c r="Q245" s="78" t="s">
        <v>548</v>
      </c>
      <c r="R245" s="80" t="s">
        <v>549</v>
      </c>
      <c r="S245" s="79" t="s">
        <v>550</v>
      </c>
    </row>
    <row r="246" ht="36" spans="1:19">
      <c r="A246" s="46">
        <v>240</v>
      </c>
      <c r="B246" s="64" t="s">
        <v>571</v>
      </c>
      <c r="C246" s="64" t="s">
        <v>572</v>
      </c>
      <c r="D246" s="65" t="s">
        <v>41</v>
      </c>
      <c r="E246" s="65" t="s">
        <v>34</v>
      </c>
      <c r="F246" s="46">
        <v>1</v>
      </c>
      <c r="G246" s="64" t="s">
        <v>573</v>
      </c>
      <c r="H246" s="76" t="s">
        <v>79</v>
      </c>
      <c r="I246" s="76" t="s">
        <v>62</v>
      </c>
      <c r="J246" s="120">
        <v>32.9</v>
      </c>
      <c r="K246" s="111"/>
      <c r="L246" s="120">
        <v>32.9</v>
      </c>
      <c r="M246" s="120"/>
      <c r="N246" s="80" t="s">
        <v>547</v>
      </c>
      <c r="O246" s="70">
        <v>18</v>
      </c>
      <c r="P246" s="70">
        <v>57</v>
      </c>
      <c r="Q246" s="78" t="s">
        <v>548</v>
      </c>
      <c r="R246" s="80" t="s">
        <v>549</v>
      </c>
      <c r="S246" s="79" t="s">
        <v>550</v>
      </c>
    </row>
    <row r="247" ht="36" spans="1:19">
      <c r="A247" s="46">
        <v>241</v>
      </c>
      <c r="B247" s="64" t="s">
        <v>574</v>
      </c>
      <c r="C247" s="64" t="s">
        <v>473</v>
      </c>
      <c r="D247" s="65" t="s">
        <v>41</v>
      </c>
      <c r="E247" s="65" t="s">
        <v>34</v>
      </c>
      <c r="F247" s="46">
        <v>1</v>
      </c>
      <c r="G247" s="64" t="s">
        <v>575</v>
      </c>
      <c r="H247" s="76" t="s">
        <v>79</v>
      </c>
      <c r="I247" s="76" t="s">
        <v>62</v>
      </c>
      <c r="J247" s="120">
        <v>33.7</v>
      </c>
      <c r="K247" s="111"/>
      <c r="L247" s="120">
        <v>33.7</v>
      </c>
      <c r="M247" s="120"/>
      <c r="N247" s="80" t="s">
        <v>547</v>
      </c>
      <c r="O247" s="70">
        <v>15</v>
      </c>
      <c r="P247" s="70">
        <v>41</v>
      </c>
      <c r="Q247" s="78" t="s">
        <v>548</v>
      </c>
      <c r="R247" s="80" t="s">
        <v>549</v>
      </c>
      <c r="S247" s="79" t="s">
        <v>550</v>
      </c>
    </row>
    <row r="248" ht="36" spans="1:19">
      <c r="A248" s="46">
        <v>242</v>
      </c>
      <c r="B248" s="64" t="s">
        <v>576</v>
      </c>
      <c r="C248" s="64" t="s">
        <v>577</v>
      </c>
      <c r="D248" s="65" t="s">
        <v>41</v>
      </c>
      <c r="E248" s="65" t="s">
        <v>34</v>
      </c>
      <c r="F248" s="46">
        <v>1</v>
      </c>
      <c r="G248" s="64" t="s">
        <v>578</v>
      </c>
      <c r="H248" s="76" t="s">
        <v>79</v>
      </c>
      <c r="I248" s="76" t="s">
        <v>62</v>
      </c>
      <c r="J248" s="120">
        <v>31</v>
      </c>
      <c r="K248" s="111"/>
      <c r="L248" s="120">
        <v>31</v>
      </c>
      <c r="M248" s="120"/>
      <c r="N248" s="80" t="s">
        <v>547</v>
      </c>
      <c r="O248" s="70">
        <v>10</v>
      </c>
      <c r="P248" s="70">
        <v>35</v>
      </c>
      <c r="Q248" s="78" t="s">
        <v>548</v>
      </c>
      <c r="R248" s="80" t="s">
        <v>549</v>
      </c>
      <c r="S248" s="79" t="s">
        <v>550</v>
      </c>
    </row>
    <row r="249" ht="36" spans="1:19">
      <c r="A249" s="46">
        <v>243</v>
      </c>
      <c r="B249" s="64" t="s">
        <v>579</v>
      </c>
      <c r="C249" s="64" t="s">
        <v>580</v>
      </c>
      <c r="D249" s="65" t="s">
        <v>41</v>
      </c>
      <c r="E249" s="65" t="s">
        <v>34</v>
      </c>
      <c r="F249" s="46">
        <v>1</v>
      </c>
      <c r="G249" s="64" t="s">
        <v>581</v>
      </c>
      <c r="H249" s="76" t="s">
        <v>79</v>
      </c>
      <c r="I249" s="76" t="s">
        <v>62</v>
      </c>
      <c r="J249" s="120">
        <v>32.4</v>
      </c>
      <c r="K249" s="111"/>
      <c r="L249" s="120">
        <v>32.4</v>
      </c>
      <c r="M249" s="120"/>
      <c r="N249" s="80" t="s">
        <v>547</v>
      </c>
      <c r="O249" s="46">
        <v>27</v>
      </c>
      <c r="P249" s="46">
        <v>84</v>
      </c>
      <c r="Q249" s="78" t="s">
        <v>548</v>
      </c>
      <c r="R249" s="80" t="s">
        <v>549</v>
      </c>
      <c r="S249" s="79" t="s">
        <v>550</v>
      </c>
    </row>
    <row r="250" ht="36" spans="1:19">
      <c r="A250" s="46">
        <v>244</v>
      </c>
      <c r="B250" s="64" t="s">
        <v>582</v>
      </c>
      <c r="C250" s="64" t="s">
        <v>340</v>
      </c>
      <c r="D250" s="65" t="s">
        <v>41</v>
      </c>
      <c r="E250" s="65" t="s">
        <v>34</v>
      </c>
      <c r="F250" s="46">
        <v>1</v>
      </c>
      <c r="G250" s="64" t="s">
        <v>583</v>
      </c>
      <c r="H250" s="76">
        <v>2018</v>
      </c>
      <c r="I250" s="76">
        <v>2018</v>
      </c>
      <c r="J250" s="120">
        <v>14.1</v>
      </c>
      <c r="K250" s="111"/>
      <c r="L250" s="120">
        <v>14.1</v>
      </c>
      <c r="M250" s="120"/>
      <c r="N250" s="80" t="s">
        <v>547</v>
      </c>
      <c r="O250" s="46">
        <v>31</v>
      </c>
      <c r="P250" s="46">
        <v>92</v>
      </c>
      <c r="Q250" s="78" t="s">
        <v>548</v>
      </c>
      <c r="R250" s="80" t="s">
        <v>549</v>
      </c>
      <c r="S250" s="79" t="s">
        <v>550</v>
      </c>
    </row>
    <row r="251" ht="36" spans="1:19">
      <c r="A251" s="46">
        <v>245</v>
      </c>
      <c r="B251" s="64" t="s">
        <v>584</v>
      </c>
      <c r="C251" s="64" t="s">
        <v>512</v>
      </c>
      <c r="D251" s="65" t="s">
        <v>41</v>
      </c>
      <c r="E251" s="65" t="s">
        <v>34</v>
      </c>
      <c r="F251" s="46">
        <v>1</v>
      </c>
      <c r="G251" s="64" t="s">
        <v>585</v>
      </c>
      <c r="H251" s="76" t="s">
        <v>79</v>
      </c>
      <c r="I251" s="76" t="s">
        <v>62</v>
      </c>
      <c r="J251" s="111">
        <v>6.4</v>
      </c>
      <c r="K251" s="111"/>
      <c r="L251" s="111">
        <v>6.4</v>
      </c>
      <c r="M251" s="120"/>
      <c r="N251" s="80" t="s">
        <v>547</v>
      </c>
      <c r="O251" s="46">
        <v>21</v>
      </c>
      <c r="P251" s="46">
        <v>73</v>
      </c>
      <c r="Q251" s="78" t="s">
        <v>548</v>
      </c>
      <c r="R251" s="80" t="s">
        <v>549</v>
      </c>
      <c r="S251" s="79" t="s">
        <v>550</v>
      </c>
    </row>
    <row r="252" ht="24" spans="1:19">
      <c r="A252" s="46">
        <v>246</v>
      </c>
      <c r="B252" s="64" t="s">
        <v>586</v>
      </c>
      <c r="C252" s="64" t="s">
        <v>587</v>
      </c>
      <c r="D252" s="65" t="s">
        <v>41</v>
      </c>
      <c r="E252" s="65" t="s">
        <v>34</v>
      </c>
      <c r="F252" s="46">
        <v>1</v>
      </c>
      <c r="G252" s="64" t="s">
        <v>588</v>
      </c>
      <c r="H252" s="76" t="s">
        <v>79</v>
      </c>
      <c r="I252" s="76" t="s">
        <v>62</v>
      </c>
      <c r="J252" s="120">
        <v>27</v>
      </c>
      <c r="K252" s="111"/>
      <c r="L252" s="111">
        <v>27</v>
      </c>
      <c r="M252" s="120"/>
      <c r="N252" s="80" t="s">
        <v>547</v>
      </c>
      <c r="O252" s="46">
        <v>3</v>
      </c>
      <c r="P252" s="46">
        <v>13</v>
      </c>
      <c r="Q252" s="78" t="s">
        <v>548</v>
      </c>
      <c r="R252" s="80" t="s">
        <v>549</v>
      </c>
      <c r="S252" s="79" t="s">
        <v>550</v>
      </c>
    </row>
    <row r="253" ht="24" spans="1:19">
      <c r="A253" s="46">
        <v>247</v>
      </c>
      <c r="B253" s="64" t="s">
        <v>589</v>
      </c>
      <c r="C253" s="64" t="s">
        <v>521</v>
      </c>
      <c r="D253" s="65" t="s">
        <v>41</v>
      </c>
      <c r="E253" s="65" t="s">
        <v>34</v>
      </c>
      <c r="F253" s="46">
        <v>1</v>
      </c>
      <c r="G253" s="64" t="s">
        <v>590</v>
      </c>
      <c r="H253" s="76" t="s">
        <v>79</v>
      </c>
      <c r="I253" s="76" t="s">
        <v>62</v>
      </c>
      <c r="J253" s="120">
        <v>35.3</v>
      </c>
      <c r="K253" s="111"/>
      <c r="L253" s="111">
        <v>35.3</v>
      </c>
      <c r="M253" s="120"/>
      <c r="N253" s="80" t="s">
        <v>547</v>
      </c>
      <c r="O253" s="46">
        <v>20</v>
      </c>
      <c r="P253" s="46">
        <v>67</v>
      </c>
      <c r="Q253" s="78" t="s">
        <v>548</v>
      </c>
      <c r="R253" s="80" t="s">
        <v>549</v>
      </c>
      <c r="S253" s="79" t="s">
        <v>550</v>
      </c>
    </row>
    <row r="254" ht="24" spans="1:19">
      <c r="A254" s="46">
        <v>248</v>
      </c>
      <c r="B254" s="64" t="s">
        <v>591</v>
      </c>
      <c r="C254" s="64" t="s">
        <v>488</v>
      </c>
      <c r="D254" s="65" t="s">
        <v>41</v>
      </c>
      <c r="E254" s="65" t="s">
        <v>34</v>
      </c>
      <c r="F254" s="46">
        <v>1</v>
      </c>
      <c r="G254" s="64" t="s">
        <v>592</v>
      </c>
      <c r="H254" s="76">
        <v>2018</v>
      </c>
      <c r="I254" s="76" t="s">
        <v>62</v>
      </c>
      <c r="J254" s="120">
        <v>11.4</v>
      </c>
      <c r="K254" s="111"/>
      <c r="L254" s="111">
        <v>11.4</v>
      </c>
      <c r="M254" s="120"/>
      <c r="N254" s="80" t="s">
        <v>547</v>
      </c>
      <c r="O254" s="46">
        <v>18</v>
      </c>
      <c r="P254" s="46">
        <v>61</v>
      </c>
      <c r="Q254" s="78" t="s">
        <v>548</v>
      </c>
      <c r="R254" s="80" t="s">
        <v>549</v>
      </c>
      <c r="S254" s="79" t="s">
        <v>550</v>
      </c>
    </row>
    <row r="255" ht="24" spans="1:19">
      <c r="A255" s="46">
        <v>249</v>
      </c>
      <c r="B255" s="64" t="s">
        <v>593</v>
      </c>
      <c r="C255" s="64" t="s">
        <v>494</v>
      </c>
      <c r="D255" s="65" t="s">
        <v>41</v>
      </c>
      <c r="E255" s="65" t="s">
        <v>34</v>
      </c>
      <c r="F255" s="46">
        <v>1</v>
      </c>
      <c r="G255" s="64" t="s">
        <v>594</v>
      </c>
      <c r="H255" s="76" t="s">
        <v>79</v>
      </c>
      <c r="I255" s="76" t="s">
        <v>62</v>
      </c>
      <c r="J255" s="120">
        <v>16.5</v>
      </c>
      <c r="K255" s="111"/>
      <c r="L255" s="111">
        <v>16.5</v>
      </c>
      <c r="M255" s="120"/>
      <c r="N255" s="80" t="s">
        <v>547</v>
      </c>
      <c r="O255" s="46">
        <v>12</v>
      </c>
      <c r="P255" s="46">
        <v>49</v>
      </c>
      <c r="Q255" s="78" t="s">
        <v>548</v>
      </c>
      <c r="R255" s="80" t="s">
        <v>549</v>
      </c>
      <c r="S255" s="79" t="s">
        <v>550</v>
      </c>
    </row>
    <row r="256" ht="24" spans="1:19">
      <c r="A256" s="46">
        <v>250</v>
      </c>
      <c r="B256" s="64" t="s">
        <v>595</v>
      </c>
      <c r="C256" s="64" t="s">
        <v>596</v>
      </c>
      <c r="D256" s="65" t="s">
        <v>41</v>
      </c>
      <c r="E256" s="65" t="s">
        <v>34</v>
      </c>
      <c r="F256" s="46">
        <v>1</v>
      </c>
      <c r="G256" s="64" t="s">
        <v>597</v>
      </c>
      <c r="H256" s="76" t="s">
        <v>79</v>
      </c>
      <c r="I256" s="76" t="s">
        <v>62</v>
      </c>
      <c r="J256" s="120">
        <v>33</v>
      </c>
      <c r="K256" s="111"/>
      <c r="L256" s="111">
        <v>33</v>
      </c>
      <c r="M256" s="120"/>
      <c r="N256" s="80" t="s">
        <v>547</v>
      </c>
      <c r="O256" s="46">
        <v>15</v>
      </c>
      <c r="P256" s="46">
        <v>55</v>
      </c>
      <c r="Q256" s="78" t="s">
        <v>548</v>
      </c>
      <c r="R256" s="80" t="s">
        <v>549</v>
      </c>
      <c r="S256" s="79" t="s">
        <v>550</v>
      </c>
    </row>
    <row r="257" ht="36" spans="1:19">
      <c r="A257" s="46">
        <v>251</v>
      </c>
      <c r="B257" s="64" t="s">
        <v>598</v>
      </c>
      <c r="C257" s="64" t="s">
        <v>506</v>
      </c>
      <c r="D257" s="65" t="s">
        <v>41</v>
      </c>
      <c r="E257" s="65" t="s">
        <v>34</v>
      </c>
      <c r="F257" s="46">
        <v>1</v>
      </c>
      <c r="G257" s="64" t="s">
        <v>599</v>
      </c>
      <c r="H257" s="76" t="s">
        <v>79</v>
      </c>
      <c r="I257" s="76" t="s">
        <v>62</v>
      </c>
      <c r="J257" s="120">
        <v>16</v>
      </c>
      <c r="K257" s="111"/>
      <c r="L257" s="111">
        <v>16</v>
      </c>
      <c r="M257" s="120"/>
      <c r="N257" s="80" t="s">
        <v>547</v>
      </c>
      <c r="O257" s="46">
        <v>23</v>
      </c>
      <c r="P257" s="46">
        <v>72</v>
      </c>
      <c r="Q257" s="78" t="s">
        <v>548</v>
      </c>
      <c r="R257" s="80" t="s">
        <v>549</v>
      </c>
      <c r="S257" s="79" t="s">
        <v>550</v>
      </c>
    </row>
    <row r="258" ht="24" spans="1:19">
      <c r="A258" s="46">
        <v>252</v>
      </c>
      <c r="B258" s="64" t="s">
        <v>600</v>
      </c>
      <c r="C258" s="64" t="s">
        <v>491</v>
      </c>
      <c r="D258" s="65" t="s">
        <v>41</v>
      </c>
      <c r="E258" s="65" t="s">
        <v>34</v>
      </c>
      <c r="F258" s="46">
        <v>1</v>
      </c>
      <c r="G258" s="64" t="s">
        <v>601</v>
      </c>
      <c r="H258" s="76">
        <v>2018</v>
      </c>
      <c r="I258" s="76" t="s">
        <v>62</v>
      </c>
      <c r="J258" s="120">
        <v>40</v>
      </c>
      <c r="K258" s="111"/>
      <c r="L258" s="111">
        <v>40</v>
      </c>
      <c r="M258" s="120"/>
      <c r="N258" s="80" t="s">
        <v>547</v>
      </c>
      <c r="O258" s="70">
        <v>39</v>
      </c>
      <c r="P258" s="70">
        <v>130</v>
      </c>
      <c r="Q258" s="78" t="s">
        <v>548</v>
      </c>
      <c r="R258" s="80" t="s">
        <v>549</v>
      </c>
      <c r="S258" s="79" t="s">
        <v>550</v>
      </c>
    </row>
    <row r="259" ht="24" spans="1:19">
      <c r="A259" s="46">
        <v>253</v>
      </c>
      <c r="B259" s="64" t="s">
        <v>602</v>
      </c>
      <c r="C259" s="64" t="s">
        <v>485</v>
      </c>
      <c r="D259" s="65" t="s">
        <v>41</v>
      </c>
      <c r="E259" s="65" t="s">
        <v>34</v>
      </c>
      <c r="F259" s="46">
        <v>1</v>
      </c>
      <c r="G259" s="64" t="s">
        <v>603</v>
      </c>
      <c r="H259" s="76" t="s">
        <v>79</v>
      </c>
      <c r="I259" s="76" t="s">
        <v>62</v>
      </c>
      <c r="J259" s="120">
        <v>4.5</v>
      </c>
      <c r="K259" s="111"/>
      <c r="L259" s="111">
        <v>4.5</v>
      </c>
      <c r="M259" s="120"/>
      <c r="N259" s="80" t="s">
        <v>547</v>
      </c>
      <c r="O259" s="46">
        <v>35</v>
      </c>
      <c r="P259" s="46">
        <v>113</v>
      </c>
      <c r="Q259" s="78" t="s">
        <v>548</v>
      </c>
      <c r="R259" s="80" t="s">
        <v>549</v>
      </c>
      <c r="S259" s="79" t="s">
        <v>550</v>
      </c>
    </row>
    <row r="260" ht="36" spans="1:19">
      <c r="A260" s="46">
        <v>254</v>
      </c>
      <c r="B260" s="64" t="s">
        <v>604</v>
      </c>
      <c r="C260" s="64" t="s">
        <v>605</v>
      </c>
      <c r="D260" s="65" t="s">
        <v>41</v>
      </c>
      <c r="E260" s="65" t="s">
        <v>34</v>
      </c>
      <c r="F260" s="46">
        <v>1</v>
      </c>
      <c r="G260" s="64" t="s">
        <v>606</v>
      </c>
      <c r="H260" s="76" t="s">
        <v>79</v>
      </c>
      <c r="I260" s="76" t="s">
        <v>62</v>
      </c>
      <c r="J260" s="120">
        <v>4.35</v>
      </c>
      <c r="K260" s="111"/>
      <c r="L260" s="111">
        <v>4.35</v>
      </c>
      <c r="M260" s="120"/>
      <c r="N260" s="80" t="s">
        <v>547</v>
      </c>
      <c r="O260" s="46">
        <v>9</v>
      </c>
      <c r="P260" s="46">
        <v>24</v>
      </c>
      <c r="Q260" s="78" t="s">
        <v>548</v>
      </c>
      <c r="R260" s="80" t="s">
        <v>549</v>
      </c>
      <c r="S260" s="79" t="s">
        <v>550</v>
      </c>
    </row>
    <row r="261" ht="36" spans="1:19">
      <c r="A261" s="46">
        <v>255</v>
      </c>
      <c r="B261" s="64" t="s">
        <v>607</v>
      </c>
      <c r="C261" s="64" t="s">
        <v>503</v>
      </c>
      <c r="D261" s="65" t="s">
        <v>41</v>
      </c>
      <c r="E261" s="65" t="s">
        <v>34</v>
      </c>
      <c r="F261" s="46">
        <v>1</v>
      </c>
      <c r="G261" s="195" t="s">
        <v>608</v>
      </c>
      <c r="H261" s="76" t="s">
        <v>79</v>
      </c>
      <c r="I261" s="76" t="s">
        <v>62</v>
      </c>
      <c r="J261" s="196">
        <v>25</v>
      </c>
      <c r="K261" s="112"/>
      <c r="L261" s="111">
        <v>25</v>
      </c>
      <c r="M261" s="120"/>
      <c r="N261" s="80" t="s">
        <v>547</v>
      </c>
      <c r="O261" s="70">
        <v>26</v>
      </c>
      <c r="P261" s="70">
        <v>81</v>
      </c>
      <c r="Q261" s="78" t="s">
        <v>548</v>
      </c>
      <c r="R261" s="80" t="s">
        <v>549</v>
      </c>
      <c r="S261" s="79" t="s">
        <v>550</v>
      </c>
    </row>
    <row r="262" ht="36" spans="1:19">
      <c r="A262" s="46">
        <v>256</v>
      </c>
      <c r="B262" s="64" t="s">
        <v>609</v>
      </c>
      <c r="C262" s="64" t="s">
        <v>479</v>
      </c>
      <c r="D262" s="65" t="s">
        <v>41</v>
      </c>
      <c r="E262" s="65" t="s">
        <v>34</v>
      </c>
      <c r="F262" s="46">
        <v>1</v>
      </c>
      <c r="G262" s="195" t="s">
        <v>610</v>
      </c>
      <c r="H262" s="76" t="s">
        <v>79</v>
      </c>
      <c r="I262" s="76" t="s">
        <v>62</v>
      </c>
      <c r="J262" s="196">
        <v>16</v>
      </c>
      <c r="K262" s="112"/>
      <c r="L262" s="111">
        <v>16</v>
      </c>
      <c r="M262" s="120"/>
      <c r="N262" s="80" t="s">
        <v>547</v>
      </c>
      <c r="O262" s="70">
        <v>6</v>
      </c>
      <c r="P262" s="70">
        <v>22</v>
      </c>
      <c r="Q262" s="78" t="s">
        <v>548</v>
      </c>
      <c r="R262" s="80" t="s">
        <v>549</v>
      </c>
      <c r="S262" s="79" t="s">
        <v>550</v>
      </c>
    </row>
    <row r="263" ht="24" spans="1:19">
      <c r="A263" s="46">
        <v>257</v>
      </c>
      <c r="B263" s="64" t="s">
        <v>611</v>
      </c>
      <c r="C263" s="64" t="s">
        <v>605</v>
      </c>
      <c r="D263" s="65" t="s">
        <v>41</v>
      </c>
      <c r="E263" s="65" t="s">
        <v>34</v>
      </c>
      <c r="F263" s="46">
        <v>1</v>
      </c>
      <c r="G263" s="64" t="s">
        <v>612</v>
      </c>
      <c r="H263" s="76" t="s">
        <v>79</v>
      </c>
      <c r="I263" s="76" t="s">
        <v>62</v>
      </c>
      <c r="J263" s="196">
        <v>2.1</v>
      </c>
      <c r="K263" s="112"/>
      <c r="L263" s="196">
        <v>2.1</v>
      </c>
      <c r="M263" s="120"/>
      <c r="N263" s="80" t="s">
        <v>547</v>
      </c>
      <c r="O263" s="70">
        <v>9</v>
      </c>
      <c r="P263" s="70">
        <v>36</v>
      </c>
      <c r="Q263" s="78" t="s">
        <v>548</v>
      </c>
      <c r="R263" s="80" t="s">
        <v>549</v>
      </c>
      <c r="S263" s="79" t="s">
        <v>550</v>
      </c>
    </row>
    <row r="264" ht="24" spans="1:19">
      <c r="A264" s="46">
        <v>258</v>
      </c>
      <c r="B264" s="64" t="s">
        <v>613</v>
      </c>
      <c r="C264" s="64" t="s">
        <v>614</v>
      </c>
      <c r="D264" s="65" t="s">
        <v>41</v>
      </c>
      <c r="E264" s="65" t="s">
        <v>34</v>
      </c>
      <c r="F264" s="46">
        <v>1</v>
      </c>
      <c r="G264" s="64" t="s">
        <v>615</v>
      </c>
      <c r="H264" s="76" t="s">
        <v>79</v>
      </c>
      <c r="I264" s="76" t="s">
        <v>62</v>
      </c>
      <c r="J264" s="120">
        <v>6.9</v>
      </c>
      <c r="K264" s="111"/>
      <c r="L264" s="111">
        <v>6.9</v>
      </c>
      <c r="M264" s="120"/>
      <c r="N264" s="80" t="s">
        <v>547</v>
      </c>
      <c r="O264" s="70">
        <v>4</v>
      </c>
      <c r="P264" s="70">
        <v>18</v>
      </c>
      <c r="Q264" s="78" t="s">
        <v>548</v>
      </c>
      <c r="R264" s="80" t="s">
        <v>549</v>
      </c>
      <c r="S264" s="79" t="s">
        <v>550</v>
      </c>
    </row>
    <row r="265" ht="24" spans="1:19">
      <c r="A265" s="46">
        <v>259</v>
      </c>
      <c r="B265" s="64" t="s">
        <v>616</v>
      </c>
      <c r="C265" s="64" t="s">
        <v>617</v>
      </c>
      <c r="D265" s="65" t="s">
        <v>41</v>
      </c>
      <c r="E265" s="65" t="s">
        <v>34</v>
      </c>
      <c r="F265" s="46">
        <v>1</v>
      </c>
      <c r="G265" s="64" t="s">
        <v>618</v>
      </c>
      <c r="H265" s="76" t="s">
        <v>79</v>
      </c>
      <c r="I265" s="76" t="s">
        <v>62</v>
      </c>
      <c r="J265" s="120">
        <v>6.9</v>
      </c>
      <c r="K265" s="111"/>
      <c r="L265" s="111">
        <v>6.9</v>
      </c>
      <c r="M265" s="120"/>
      <c r="N265" s="80" t="s">
        <v>547</v>
      </c>
      <c r="O265" s="70">
        <v>5</v>
      </c>
      <c r="P265" s="70">
        <v>13</v>
      </c>
      <c r="Q265" s="78" t="s">
        <v>548</v>
      </c>
      <c r="R265" s="80" t="s">
        <v>549</v>
      </c>
      <c r="S265" s="79" t="s">
        <v>550</v>
      </c>
    </row>
    <row r="266" ht="36" spans="1:19">
      <c r="A266" s="46">
        <v>260</v>
      </c>
      <c r="B266" s="64" t="s">
        <v>619</v>
      </c>
      <c r="C266" s="64" t="s">
        <v>531</v>
      </c>
      <c r="D266" s="65" t="s">
        <v>41</v>
      </c>
      <c r="E266" s="65" t="s">
        <v>34</v>
      </c>
      <c r="F266" s="46">
        <v>1</v>
      </c>
      <c r="G266" s="64" t="s">
        <v>620</v>
      </c>
      <c r="H266" s="76" t="s">
        <v>79</v>
      </c>
      <c r="I266" s="76" t="s">
        <v>62</v>
      </c>
      <c r="J266" s="120">
        <v>25.7</v>
      </c>
      <c r="K266" s="111"/>
      <c r="L266" s="111">
        <v>25.7</v>
      </c>
      <c r="M266" s="120"/>
      <c r="N266" s="80" t="s">
        <v>547</v>
      </c>
      <c r="O266" s="70">
        <v>20</v>
      </c>
      <c r="P266" s="70">
        <v>76</v>
      </c>
      <c r="Q266" s="78" t="s">
        <v>548</v>
      </c>
      <c r="R266" s="80" t="s">
        <v>549</v>
      </c>
      <c r="S266" s="79" t="s">
        <v>550</v>
      </c>
    </row>
    <row r="267" spans="1:19">
      <c r="A267" s="46">
        <v>261</v>
      </c>
      <c r="B267" s="91" t="s">
        <v>621</v>
      </c>
      <c r="C267" s="40"/>
      <c r="D267" s="38"/>
      <c r="E267" s="52" t="s">
        <v>34</v>
      </c>
      <c r="F267" s="38">
        <f>SUM(F268:F271)</f>
        <v>4</v>
      </c>
      <c r="G267" s="45"/>
      <c r="H267" s="42"/>
      <c r="I267" s="42"/>
      <c r="J267" s="42">
        <f>SUM(J268:J271)</f>
        <v>1550.19</v>
      </c>
      <c r="K267" s="42">
        <f>SUM(K268:K271)</f>
        <v>1550.19</v>
      </c>
      <c r="L267" s="42">
        <f>SUM(L268:L271)</f>
        <v>0</v>
      </c>
      <c r="M267" s="42">
        <f>SUM(M268:M271)</f>
        <v>0</v>
      </c>
      <c r="N267" s="42"/>
      <c r="O267" s="38">
        <f>SUM(O268:O271)</f>
        <v>143</v>
      </c>
      <c r="P267" s="38">
        <f>SUM(P268:P271)</f>
        <v>450</v>
      </c>
      <c r="Q267" s="43"/>
      <c r="R267" s="43"/>
      <c r="S267" s="44"/>
    </row>
    <row r="268" ht="144" spans="1:19">
      <c r="A268" s="46">
        <v>262</v>
      </c>
      <c r="B268" s="64" t="s">
        <v>622</v>
      </c>
      <c r="C268" s="64" t="s">
        <v>40</v>
      </c>
      <c r="D268" s="65" t="s">
        <v>41</v>
      </c>
      <c r="E268" s="75" t="s">
        <v>34</v>
      </c>
      <c r="F268" s="70">
        <v>1</v>
      </c>
      <c r="G268" s="64" t="s">
        <v>623</v>
      </c>
      <c r="H268" s="165" t="s">
        <v>79</v>
      </c>
      <c r="I268" s="165" t="s">
        <v>79</v>
      </c>
      <c r="J268" s="46">
        <v>1040</v>
      </c>
      <c r="K268" s="196">
        <v>1040</v>
      </c>
      <c r="L268" s="197"/>
      <c r="M268" s="197"/>
      <c r="N268" s="78" t="s">
        <v>80</v>
      </c>
      <c r="O268" s="70">
        <v>52</v>
      </c>
      <c r="P268" s="70">
        <v>155</v>
      </c>
      <c r="Q268" s="75" t="s">
        <v>624</v>
      </c>
      <c r="R268" s="65" t="s">
        <v>625</v>
      </c>
      <c r="S268" s="75" t="s">
        <v>46</v>
      </c>
    </row>
    <row r="269" ht="36" spans="1:19">
      <c r="A269" s="46">
        <v>263</v>
      </c>
      <c r="B269" s="101" t="s">
        <v>626</v>
      </c>
      <c r="C269" s="101" t="s">
        <v>413</v>
      </c>
      <c r="D269" s="198" t="s">
        <v>41</v>
      </c>
      <c r="E269" s="65" t="s">
        <v>34</v>
      </c>
      <c r="F269" s="177">
        <v>1</v>
      </c>
      <c r="G269" s="101" t="s">
        <v>627</v>
      </c>
      <c r="H269" s="177">
        <v>2018</v>
      </c>
      <c r="I269" s="177">
        <v>2018</v>
      </c>
      <c r="J269" s="177">
        <v>208.45</v>
      </c>
      <c r="K269" s="177">
        <v>208.45</v>
      </c>
      <c r="L269" s="177"/>
      <c r="M269" s="177"/>
      <c r="N269" s="80" t="s">
        <v>547</v>
      </c>
      <c r="O269" s="177">
        <v>31</v>
      </c>
      <c r="P269" s="177">
        <v>92</v>
      </c>
      <c r="Q269" s="65" t="s">
        <v>628</v>
      </c>
      <c r="R269" s="80" t="s">
        <v>163</v>
      </c>
      <c r="S269" s="65" t="s">
        <v>46</v>
      </c>
    </row>
    <row r="270" ht="36" spans="1:19">
      <c r="A270" s="46">
        <v>264</v>
      </c>
      <c r="B270" s="101" t="s">
        <v>629</v>
      </c>
      <c r="C270" s="101" t="s">
        <v>422</v>
      </c>
      <c r="D270" s="75" t="s">
        <v>41</v>
      </c>
      <c r="E270" s="65" t="s">
        <v>34</v>
      </c>
      <c r="F270" s="177">
        <v>1</v>
      </c>
      <c r="G270" s="101" t="s">
        <v>630</v>
      </c>
      <c r="H270" s="177">
        <v>2018</v>
      </c>
      <c r="I270" s="177">
        <v>2018</v>
      </c>
      <c r="J270" s="177">
        <v>141.74</v>
      </c>
      <c r="K270" s="177">
        <v>141.74</v>
      </c>
      <c r="L270" s="177"/>
      <c r="M270" s="177"/>
      <c r="N270" s="80" t="s">
        <v>547</v>
      </c>
      <c r="O270" s="177">
        <v>21</v>
      </c>
      <c r="P270" s="177">
        <v>73</v>
      </c>
      <c r="Q270" s="65" t="s">
        <v>628</v>
      </c>
      <c r="R270" s="80" t="s">
        <v>163</v>
      </c>
      <c r="S270" s="65" t="s">
        <v>46</v>
      </c>
    </row>
    <row r="271" ht="96" spans="1:19">
      <c r="A271" s="46">
        <v>265</v>
      </c>
      <c r="B271" s="64" t="s">
        <v>631</v>
      </c>
      <c r="C271" s="64" t="s">
        <v>40</v>
      </c>
      <c r="D271" s="65" t="s">
        <v>41</v>
      </c>
      <c r="E271" s="65" t="s">
        <v>34</v>
      </c>
      <c r="F271" s="70">
        <v>1</v>
      </c>
      <c r="G271" s="199" t="s">
        <v>632</v>
      </c>
      <c r="H271" s="67">
        <v>2018</v>
      </c>
      <c r="I271" s="67">
        <v>2018</v>
      </c>
      <c r="J271" s="68">
        <v>160</v>
      </c>
      <c r="K271" s="74">
        <v>160</v>
      </c>
      <c r="L271" s="68"/>
      <c r="M271" s="68"/>
      <c r="N271" s="65" t="s">
        <v>43</v>
      </c>
      <c r="O271" s="70">
        <v>39</v>
      </c>
      <c r="P271" s="70">
        <v>130</v>
      </c>
      <c r="Q271" s="65" t="s">
        <v>628</v>
      </c>
      <c r="R271" s="65" t="s">
        <v>633</v>
      </c>
      <c r="S271" s="65" t="s">
        <v>46</v>
      </c>
    </row>
    <row r="272" spans="1:19">
      <c r="A272" s="46">
        <v>266</v>
      </c>
      <c r="B272" s="200" t="s">
        <v>634</v>
      </c>
      <c r="C272" s="57"/>
      <c r="D272" s="59"/>
      <c r="E272" s="59" t="s">
        <v>26</v>
      </c>
      <c r="F272" s="59"/>
      <c r="G272" s="57"/>
      <c r="H272" s="107"/>
      <c r="I272" s="107"/>
      <c r="J272" s="82"/>
      <c r="K272" s="82"/>
      <c r="L272" s="82"/>
      <c r="M272" s="82"/>
      <c r="N272" s="59"/>
      <c r="O272" s="59"/>
      <c r="P272" s="59"/>
      <c r="Q272" s="62"/>
      <c r="R272" s="62"/>
      <c r="S272" s="59" t="s">
        <v>26</v>
      </c>
    </row>
    <row r="273" ht="24" spans="1:19">
      <c r="A273" s="46">
        <v>267</v>
      </c>
      <c r="B273" s="200" t="s">
        <v>635</v>
      </c>
      <c r="C273" s="57"/>
      <c r="D273" s="59"/>
      <c r="E273" s="60" t="s">
        <v>304</v>
      </c>
      <c r="F273" s="59"/>
      <c r="G273" s="201"/>
      <c r="H273" s="161"/>
      <c r="I273" s="161"/>
      <c r="J273" s="82"/>
      <c r="K273" s="82"/>
      <c r="L273" s="82"/>
      <c r="M273" s="82"/>
      <c r="N273" s="59"/>
      <c r="O273" s="59"/>
      <c r="P273" s="59"/>
      <c r="Q273" s="59"/>
      <c r="R273" s="59"/>
      <c r="S273" s="60"/>
    </row>
    <row r="274" spans="1:19">
      <c r="A274" s="46">
        <v>268</v>
      </c>
      <c r="B274" s="200" t="s">
        <v>636</v>
      </c>
      <c r="C274" s="57"/>
      <c r="D274" s="59"/>
      <c r="E274" s="60" t="s">
        <v>34</v>
      </c>
      <c r="F274" s="59"/>
      <c r="G274" s="57"/>
      <c r="H274" s="107"/>
      <c r="I274" s="107"/>
      <c r="J274" s="82"/>
      <c r="K274" s="82"/>
      <c r="L274" s="82"/>
      <c r="M274" s="82"/>
      <c r="N274" s="59"/>
      <c r="O274" s="59"/>
      <c r="P274" s="59"/>
      <c r="Q274" s="59"/>
      <c r="R274" s="59"/>
      <c r="S274" s="60"/>
    </row>
    <row r="275" ht="24" spans="1:19">
      <c r="A275" s="46">
        <v>269</v>
      </c>
      <c r="B275" s="200" t="s">
        <v>637</v>
      </c>
      <c r="C275" s="57"/>
      <c r="D275" s="59"/>
      <c r="E275" s="60" t="s">
        <v>34</v>
      </c>
      <c r="F275" s="59"/>
      <c r="G275" s="57"/>
      <c r="H275" s="107"/>
      <c r="I275" s="107"/>
      <c r="J275" s="82"/>
      <c r="K275" s="82"/>
      <c r="L275" s="82"/>
      <c r="M275" s="82"/>
      <c r="N275" s="59"/>
      <c r="O275" s="59"/>
      <c r="P275" s="59"/>
      <c r="Q275" s="59"/>
      <c r="R275" s="59"/>
      <c r="S275" s="60"/>
    </row>
    <row r="276" spans="1:19">
      <c r="A276" s="46">
        <v>270</v>
      </c>
      <c r="B276" s="200" t="s">
        <v>638</v>
      </c>
      <c r="C276" s="57"/>
      <c r="D276" s="59"/>
      <c r="E276" s="60" t="s">
        <v>139</v>
      </c>
      <c r="F276" s="59"/>
      <c r="G276" s="160"/>
      <c r="H276" s="161"/>
      <c r="I276" s="161"/>
      <c r="J276" s="82"/>
      <c r="K276" s="82"/>
      <c r="L276" s="82"/>
      <c r="M276" s="82"/>
      <c r="N276" s="59"/>
      <c r="O276" s="59"/>
      <c r="P276" s="59"/>
      <c r="Q276" s="59"/>
      <c r="R276" s="59"/>
      <c r="S276" s="60"/>
    </row>
    <row r="277" spans="1:19">
      <c r="A277" s="46">
        <v>271</v>
      </c>
      <c r="B277" s="47" t="s">
        <v>639</v>
      </c>
      <c r="C277" s="31"/>
      <c r="D277" s="30"/>
      <c r="E277" s="30" t="s">
        <v>26</v>
      </c>
      <c r="F277" s="30"/>
      <c r="G277" s="31"/>
      <c r="H277" s="32"/>
      <c r="I277" s="32"/>
      <c r="J277" s="33">
        <f t="shared" ref="J277:M277" si="29">J278+J280+J281</f>
        <v>73.258</v>
      </c>
      <c r="K277" s="33">
        <f t="shared" si="29"/>
        <v>11.086</v>
      </c>
      <c r="L277" s="33">
        <f t="shared" si="29"/>
        <v>11.086</v>
      </c>
      <c r="M277" s="33">
        <f t="shared" si="29"/>
        <v>51.086</v>
      </c>
      <c r="N277" s="33"/>
      <c r="O277" s="30"/>
      <c r="P277" s="30"/>
      <c r="Q277" s="34"/>
      <c r="R277" s="34"/>
      <c r="S277" s="30" t="s">
        <v>26</v>
      </c>
    </row>
    <row r="278" ht="24" spans="1:19">
      <c r="A278" s="46">
        <v>272</v>
      </c>
      <c r="B278" s="91" t="s">
        <v>640</v>
      </c>
      <c r="C278" s="40"/>
      <c r="D278" s="38"/>
      <c r="E278" s="39" t="s">
        <v>34</v>
      </c>
      <c r="F278" s="38">
        <f>SUM(F279:F279)</f>
        <v>1</v>
      </c>
      <c r="G278" s="45"/>
      <c r="H278" s="42"/>
      <c r="I278" s="42"/>
      <c r="J278" s="42">
        <f>SUM(J279:J279)</f>
        <v>40</v>
      </c>
      <c r="K278" s="42">
        <f>SUM(K279:K279)</f>
        <v>0</v>
      </c>
      <c r="L278" s="42">
        <f>SUM(L279:L279)</f>
        <v>0</v>
      </c>
      <c r="M278" s="42">
        <f>SUM(M279:M279)</f>
        <v>40</v>
      </c>
      <c r="N278" s="42"/>
      <c r="O278" s="38">
        <f>SUM(O279:O279)</f>
        <v>546</v>
      </c>
      <c r="P278" s="38">
        <f>SUM(P279:P279)</f>
        <v>1820</v>
      </c>
      <c r="Q278" s="38"/>
      <c r="R278" s="38"/>
      <c r="S278" s="39"/>
    </row>
    <row r="279" ht="48" spans="1:19">
      <c r="A279" s="46">
        <v>273</v>
      </c>
      <c r="B279" s="64" t="s">
        <v>641</v>
      </c>
      <c r="C279" s="64" t="s">
        <v>40</v>
      </c>
      <c r="D279" s="65" t="s">
        <v>41</v>
      </c>
      <c r="E279" s="65" t="s">
        <v>34</v>
      </c>
      <c r="F279" s="46">
        <v>1</v>
      </c>
      <c r="G279" s="64" t="s">
        <v>642</v>
      </c>
      <c r="H279" s="76" t="s">
        <v>643</v>
      </c>
      <c r="I279" s="76" t="s">
        <v>644</v>
      </c>
      <c r="J279" s="111">
        <v>40</v>
      </c>
      <c r="K279" s="111"/>
      <c r="L279" s="111"/>
      <c r="M279" s="111">
        <v>40</v>
      </c>
      <c r="N279" s="78" t="s">
        <v>63</v>
      </c>
      <c r="O279" s="46">
        <v>546</v>
      </c>
      <c r="P279" s="46">
        <v>1820</v>
      </c>
      <c r="Q279" s="78" t="s">
        <v>645</v>
      </c>
      <c r="R279" s="78" t="s">
        <v>646</v>
      </c>
      <c r="S279" s="78" t="s">
        <v>647</v>
      </c>
    </row>
    <row r="280" ht="24" spans="1:19">
      <c r="A280" s="46">
        <v>274</v>
      </c>
      <c r="B280" s="91" t="s">
        <v>648</v>
      </c>
      <c r="C280" s="40"/>
      <c r="D280" s="38"/>
      <c r="E280" s="39" t="s">
        <v>34</v>
      </c>
      <c r="F280" s="38" t="e">
        <f>SUM(#REF!)</f>
        <v>#REF!</v>
      </c>
      <c r="G280" s="45"/>
      <c r="H280" s="42"/>
      <c r="I280" s="42"/>
      <c r="J280" s="42"/>
      <c r="K280" s="42"/>
      <c r="L280" s="42"/>
      <c r="M280" s="42"/>
      <c r="N280" s="42"/>
      <c r="O280" s="38"/>
      <c r="P280" s="38"/>
      <c r="Q280" s="38"/>
      <c r="R280" s="38"/>
      <c r="S280" s="39"/>
    </row>
    <row r="281" spans="1:19">
      <c r="A281" s="46">
        <v>275</v>
      </c>
      <c r="B281" s="91" t="s">
        <v>649</v>
      </c>
      <c r="C281" s="40"/>
      <c r="D281" s="38"/>
      <c r="E281" s="39" t="s">
        <v>139</v>
      </c>
      <c r="F281" s="38"/>
      <c r="G281" s="40"/>
      <c r="H281" s="41"/>
      <c r="I281" s="41"/>
      <c r="J281" s="42">
        <f t="shared" ref="J281:M281" si="30">J282+J284+J286</f>
        <v>33.258</v>
      </c>
      <c r="K281" s="42">
        <f t="shared" si="30"/>
        <v>11.086</v>
      </c>
      <c r="L281" s="42">
        <f t="shared" si="30"/>
        <v>11.086</v>
      </c>
      <c r="M281" s="42">
        <f t="shared" si="30"/>
        <v>11.086</v>
      </c>
      <c r="N281" s="38"/>
      <c r="O281" s="38"/>
      <c r="P281" s="38"/>
      <c r="Q281" s="43"/>
      <c r="R281" s="43"/>
      <c r="S281" s="38" t="s">
        <v>26</v>
      </c>
    </row>
    <row r="282" spans="1:19">
      <c r="A282" s="46">
        <v>276</v>
      </c>
      <c r="B282" s="57" t="s">
        <v>650</v>
      </c>
      <c r="C282" s="57"/>
      <c r="D282" s="59"/>
      <c r="E282" s="60" t="s">
        <v>139</v>
      </c>
      <c r="F282" s="59">
        <f>SUM(F283:F283)</f>
        <v>8</v>
      </c>
      <c r="G282" s="81"/>
      <c r="H282" s="82"/>
      <c r="I282" s="82"/>
      <c r="J282" s="82">
        <f>SUM(J283:J283)</f>
        <v>13.248</v>
      </c>
      <c r="K282" s="82">
        <f>SUM(K283:K283)</f>
        <v>4.416</v>
      </c>
      <c r="L282" s="82">
        <f>SUM(L283:L283)</f>
        <v>4.416</v>
      </c>
      <c r="M282" s="82">
        <f>SUM(M283:M283)</f>
        <v>4.416</v>
      </c>
      <c r="N282" s="82"/>
      <c r="O282" s="59">
        <f>SUM(O283:O283)</f>
        <v>8</v>
      </c>
      <c r="P282" s="59">
        <f>SUM(P283:P283)</f>
        <v>8</v>
      </c>
      <c r="Q282" s="59"/>
      <c r="R282" s="59"/>
      <c r="S282" s="60"/>
    </row>
    <row r="283" ht="24" spans="1:19">
      <c r="A283" s="46">
        <v>277</v>
      </c>
      <c r="B283" s="64" t="s">
        <v>651</v>
      </c>
      <c r="C283" s="64" t="s">
        <v>40</v>
      </c>
      <c r="D283" s="65" t="s">
        <v>652</v>
      </c>
      <c r="E283" s="65" t="s">
        <v>139</v>
      </c>
      <c r="F283" s="46">
        <v>8</v>
      </c>
      <c r="G283" s="202" t="s">
        <v>653</v>
      </c>
      <c r="H283" s="76">
        <v>2018</v>
      </c>
      <c r="I283" s="76">
        <v>2020</v>
      </c>
      <c r="J283" s="111">
        <v>13.248</v>
      </c>
      <c r="K283" s="111">
        <v>4.416</v>
      </c>
      <c r="L283" s="111">
        <v>4.416</v>
      </c>
      <c r="M283" s="111">
        <v>4.416</v>
      </c>
      <c r="N283" s="78" t="s">
        <v>63</v>
      </c>
      <c r="O283" s="46">
        <v>8</v>
      </c>
      <c r="P283" s="46">
        <v>8</v>
      </c>
      <c r="Q283" s="78" t="s">
        <v>654</v>
      </c>
      <c r="R283" s="78" t="s">
        <v>655</v>
      </c>
      <c r="S283" s="65" t="s">
        <v>647</v>
      </c>
    </row>
    <row r="284" spans="1:19">
      <c r="A284" s="46">
        <v>278</v>
      </c>
      <c r="B284" s="57" t="s">
        <v>656</v>
      </c>
      <c r="C284" s="57"/>
      <c r="D284" s="59"/>
      <c r="E284" s="60" t="s">
        <v>139</v>
      </c>
      <c r="F284" s="59">
        <f>SUM(F285:F285)</f>
        <v>40</v>
      </c>
      <c r="G284" s="81"/>
      <c r="H284" s="82"/>
      <c r="I284" s="82"/>
      <c r="J284" s="82">
        <f>SUM(J285:J285)</f>
        <v>10.41</v>
      </c>
      <c r="K284" s="82">
        <f>SUM(K285:K285)</f>
        <v>3.47</v>
      </c>
      <c r="L284" s="82">
        <f>SUM(L285:L285)</f>
        <v>3.47</v>
      </c>
      <c r="M284" s="82">
        <f>SUM(M285:M285)</f>
        <v>3.47</v>
      </c>
      <c r="N284" s="82"/>
      <c r="O284" s="59">
        <f>SUM(O285:O285)</f>
        <v>40</v>
      </c>
      <c r="P284" s="59">
        <f>SUM(P285:P285)</f>
        <v>40</v>
      </c>
      <c r="Q284" s="59"/>
      <c r="R284" s="59"/>
      <c r="S284" s="60"/>
    </row>
    <row r="285" ht="48" spans="1:19">
      <c r="A285" s="46">
        <v>279</v>
      </c>
      <c r="B285" s="64" t="s">
        <v>657</v>
      </c>
      <c r="C285" s="64" t="s">
        <v>40</v>
      </c>
      <c r="D285" s="65" t="s">
        <v>652</v>
      </c>
      <c r="E285" s="65" t="s">
        <v>139</v>
      </c>
      <c r="F285" s="46">
        <v>40</v>
      </c>
      <c r="G285" s="64" t="s">
        <v>658</v>
      </c>
      <c r="H285" s="76" t="s">
        <v>79</v>
      </c>
      <c r="I285" s="76" t="s">
        <v>246</v>
      </c>
      <c r="J285" s="111">
        <v>10.41</v>
      </c>
      <c r="K285" s="111">
        <v>3.47</v>
      </c>
      <c r="L285" s="111">
        <v>3.47</v>
      </c>
      <c r="M285" s="111">
        <v>3.47</v>
      </c>
      <c r="N285" s="78" t="s">
        <v>63</v>
      </c>
      <c r="O285" s="46">
        <v>40</v>
      </c>
      <c r="P285" s="46">
        <v>40</v>
      </c>
      <c r="Q285" s="78" t="s">
        <v>654</v>
      </c>
      <c r="R285" s="78" t="s">
        <v>655</v>
      </c>
      <c r="S285" s="65" t="s">
        <v>647</v>
      </c>
    </row>
    <row r="286" spans="1:19">
      <c r="A286" s="46">
        <v>280</v>
      </c>
      <c r="B286" s="57" t="s">
        <v>659</v>
      </c>
      <c r="C286" s="57"/>
      <c r="D286" s="59"/>
      <c r="E286" s="60" t="s">
        <v>139</v>
      </c>
      <c r="F286" s="59">
        <f>SUM(F287:F287)</f>
        <v>5</v>
      </c>
      <c r="G286" s="81"/>
      <c r="H286" s="82"/>
      <c r="I286" s="82"/>
      <c r="J286" s="82">
        <f>SUM(J287:J287)</f>
        <v>9.6</v>
      </c>
      <c r="K286" s="82">
        <f>SUM(K287:K287)</f>
        <v>3.2</v>
      </c>
      <c r="L286" s="82">
        <f>SUM(L287:L287)</f>
        <v>3.2</v>
      </c>
      <c r="M286" s="82">
        <f>SUM(M287:M287)</f>
        <v>3.2</v>
      </c>
      <c r="N286" s="82"/>
      <c r="O286" s="59">
        <f>SUM(O287:O287)</f>
        <v>5</v>
      </c>
      <c r="P286" s="59">
        <f>SUM(P287:P287)</f>
        <v>5</v>
      </c>
      <c r="Q286" s="59"/>
      <c r="R286" s="59"/>
      <c r="S286" s="60"/>
    </row>
    <row r="287" ht="24" spans="1:19">
      <c r="A287" s="46">
        <v>281</v>
      </c>
      <c r="B287" s="64" t="s">
        <v>660</v>
      </c>
      <c r="C287" s="64" t="s">
        <v>40</v>
      </c>
      <c r="D287" s="75" t="s">
        <v>252</v>
      </c>
      <c r="E287" s="65" t="s">
        <v>139</v>
      </c>
      <c r="F287" s="70">
        <v>5</v>
      </c>
      <c r="G287" s="203" t="s">
        <v>661</v>
      </c>
      <c r="H287" s="165">
        <v>2018</v>
      </c>
      <c r="I287" s="165">
        <v>2020</v>
      </c>
      <c r="J287" s="112">
        <v>9.6</v>
      </c>
      <c r="K287" s="112">
        <v>3.2</v>
      </c>
      <c r="L287" s="112">
        <v>3.2</v>
      </c>
      <c r="M287" s="112">
        <v>3.2</v>
      </c>
      <c r="N287" s="78" t="s">
        <v>63</v>
      </c>
      <c r="O287" s="70">
        <v>5</v>
      </c>
      <c r="P287" s="70">
        <v>5</v>
      </c>
      <c r="Q287" s="75" t="s">
        <v>662</v>
      </c>
      <c r="R287" s="78" t="s">
        <v>655</v>
      </c>
      <c r="S287" s="65" t="s">
        <v>647</v>
      </c>
    </row>
    <row r="288" spans="1:19">
      <c r="A288" s="46">
        <v>282</v>
      </c>
      <c r="B288" s="47" t="s">
        <v>663</v>
      </c>
      <c r="C288" s="31"/>
      <c r="D288" s="30"/>
      <c r="E288" s="204"/>
      <c r="F288" s="204"/>
      <c r="G288" s="205"/>
      <c r="H288" s="206"/>
      <c r="I288" s="206"/>
      <c r="J288" s="207"/>
      <c r="K288" s="207"/>
      <c r="L288" s="207"/>
      <c r="M288" s="207"/>
      <c r="N288" s="204"/>
      <c r="O288" s="204"/>
      <c r="P288" s="204"/>
      <c r="Q288" s="204"/>
      <c r="R288" s="204"/>
      <c r="S288" s="208"/>
    </row>
    <row r="289" spans="1:19">
      <c r="A289" s="46">
        <v>283</v>
      </c>
      <c r="B289" s="91" t="s">
        <v>664</v>
      </c>
      <c r="C289" s="40"/>
      <c r="D289" s="38"/>
      <c r="E289" s="209" t="s">
        <v>29</v>
      </c>
      <c r="F289" s="123"/>
      <c r="G289" s="210"/>
      <c r="H289" s="211"/>
      <c r="I289" s="211"/>
      <c r="J289" s="125"/>
      <c r="K289" s="125"/>
      <c r="L289" s="125"/>
      <c r="M289" s="125"/>
      <c r="N289" s="123"/>
      <c r="O289" s="123"/>
      <c r="P289" s="123"/>
      <c r="Q289" s="123"/>
      <c r="R289" s="123"/>
      <c r="S289" s="209" t="s">
        <v>26</v>
      </c>
    </row>
    <row r="290" spans="1:19">
      <c r="A290" s="46">
        <v>284</v>
      </c>
      <c r="B290" s="200" t="s">
        <v>665</v>
      </c>
      <c r="C290" s="57"/>
      <c r="D290" s="59"/>
      <c r="E290" s="212" t="s">
        <v>108</v>
      </c>
      <c r="F290" s="126"/>
      <c r="G290" s="213"/>
      <c r="H290" s="214"/>
      <c r="I290" s="214"/>
      <c r="J290" s="128"/>
      <c r="K290" s="128"/>
      <c r="L290" s="128"/>
      <c r="M290" s="128"/>
      <c r="N290" s="126"/>
      <c r="O290" s="126"/>
      <c r="P290" s="126"/>
      <c r="Q290" s="126"/>
      <c r="R290" s="126"/>
      <c r="S290" s="212"/>
    </row>
    <row r="291" ht="24" spans="1:19">
      <c r="A291" s="46">
        <v>285</v>
      </c>
      <c r="B291" s="200" t="s">
        <v>666</v>
      </c>
      <c r="C291" s="57"/>
      <c r="D291" s="59"/>
      <c r="E291" s="212" t="s">
        <v>108</v>
      </c>
      <c r="F291" s="126"/>
      <c r="G291" s="213"/>
      <c r="H291" s="214"/>
      <c r="I291" s="214"/>
      <c r="J291" s="128"/>
      <c r="K291" s="128"/>
      <c r="L291" s="128"/>
      <c r="M291" s="128"/>
      <c r="N291" s="126"/>
      <c r="O291" s="126"/>
      <c r="P291" s="126"/>
      <c r="Q291" s="126"/>
      <c r="R291" s="126"/>
      <c r="S291" s="212"/>
    </row>
    <row r="292" spans="1:19">
      <c r="A292" s="46">
        <v>286</v>
      </c>
      <c r="B292" s="200" t="s">
        <v>667</v>
      </c>
      <c r="C292" s="57"/>
      <c r="D292" s="59"/>
      <c r="E292" s="212" t="s">
        <v>108</v>
      </c>
      <c r="F292" s="126"/>
      <c r="G292" s="213"/>
      <c r="H292" s="214"/>
      <c r="I292" s="214"/>
      <c r="J292" s="128"/>
      <c r="K292" s="128"/>
      <c r="L292" s="128"/>
      <c r="M292" s="128"/>
      <c r="N292" s="126"/>
      <c r="O292" s="126"/>
      <c r="P292" s="126"/>
      <c r="Q292" s="126"/>
      <c r="R292" s="126"/>
      <c r="S292" s="212"/>
    </row>
    <row r="293" spans="1:19">
      <c r="A293" s="46">
        <v>287</v>
      </c>
      <c r="B293" s="200" t="s">
        <v>668</v>
      </c>
      <c r="C293" s="57"/>
      <c r="D293" s="59"/>
      <c r="E293" s="212" t="s">
        <v>108</v>
      </c>
      <c r="F293" s="126"/>
      <c r="G293" s="215"/>
      <c r="H293" s="128"/>
      <c r="I293" s="128"/>
      <c r="J293" s="128"/>
      <c r="K293" s="128"/>
      <c r="L293" s="128"/>
      <c r="M293" s="128"/>
      <c r="N293" s="128"/>
      <c r="O293" s="126"/>
      <c r="P293" s="126"/>
      <c r="Q293" s="126"/>
      <c r="R293" s="126"/>
      <c r="S293" s="212"/>
    </row>
  </sheetData>
  <mergeCells count="22">
    <mergeCell ref="A1:S1"/>
    <mergeCell ref="A2:S2"/>
    <mergeCell ref="H3:I3"/>
    <mergeCell ref="J3:M3"/>
    <mergeCell ref="O3:P3"/>
    <mergeCell ref="K4:M4"/>
    <mergeCell ref="A3:A5"/>
    <mergeCell ref="B3:B5"/>
    <mergeCell ref="C3:C5"/>
    <mergeCell ref="D3:D5"/>
    <mergeCell ref="E3:E5"/>
    <mergeCell ref="F3:F5"/>
    <mergeCell ref="G3:G5"/>
    <mergeCell ref="H4:H5"/>
    <mergeCell ref="I4:I5"/>
    <mergeCell ref="J4:J5"/>
    <mergeCell ref="N3:N5"/>
    <mergeCell ref="O4:O5"/>
    <mergeCell ref="P4:P5"/>
    <mergeCell ref="Q3:Q5"/>
    <mergeCell ref="R3:R5"/>
    <mergeCell ref="S3:S5"/>
  </mergeCells>
  <dataValidations count="1">
    <dataValidation type="list" allowBlank="1" showInputMessage="1" showErrorMessage="1" sqref="N85 N108">
      <formula1>"入户项目,公益共享,"</formula1>
    </dataValidation>
  </dataValidations>
  <pageMargins left="0.7" right="0.7" top="0.75" bottom="0.75" header="0.3" footer="0.3"/>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WPS_1736785468</cp:lastModifiedBy>
  <dcterms:created xsi:type="dcterms:W3CDTF">2015-06-05T18:19:00Z</dcterms:created>
  <dcterms:modified xsi:type="dcterms:W3CDTF">2026-03-10T01:29:34Z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0BD11F09BB0246589CBB5488E9717796_13</vt:lpwstr>
  </property>
  <property fmtid="{D5CDD505-2E9C-101B-9397-08002B2CF9AE}" pid="3" name="KSOProductBuildVer">
    <vt:lpwstr>2052-12.1.0.25225</vt:lpwstr>
  </property>
  <property fmtid="{D5CDD505-2E9C-101B-9397-08002B2CF9AE}" pid="4" name="CalculationRule">
    <vt:i4>0</vt:i4>
  </property>
</Properties>
</file>