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695" windowHeight="13065"/>
  </bookViews>
  <sheets>
    <sheet name="附件1" sheetId="1" r:id="rId1"/>
  </sheets>
  <definedNames>
    <definedName name="_xlnm._FilterDatabase" localSheetId="0" hidden="1">附件1!$A$3:$L$76</definedName>
    <definedName name="_xlnm.Print_Area" localSheetId="0">附件1!$A$1:$J$76</definedName>
    <definedName name="_xlnm.Print_Titles" localSheetId="0">附件1!$A:$J,附件1!$1:$3</definedName>
  </definedNames>
  <calcPr calcId="145621" concurrentCalc="0"/>
</workbook>
</file>

<file path=xl/calcChain.xml><?xml version="1.0" encoding="utf-8"?>
<calcChain xmlns="http://schemas.openxmlformats.org/spreadsheetml/2006/main">
  <c r="H4" i="1" l="1"/>
  <c r="H5" i="1"/>
  <c r="H6" i="1"/>
  <c r="I4" i="1"/>
  <c r="H8" i="1"/>
  <c r="H9" i="1"/>
  <c r="I8" i="1"/>
  <c r="H11" i="1"/>
  <c r="H12" i="1"/>
  <c r="I11" i="1"/>
  <c r="H14" i="1"/>
  <c r="I14" i="1"/>
  <c r="H15" i="1"/>
  <c r="H16" i="1"/>
  <c r="H17" i="1"/>
  <c r="I15" i="1"/>
  <c r="H19" i="1"/>
  <c r="I19" i="1"/>
  <c r="H20" i="1"/>
  <c r="H21" i="1"/>
  <c r="I20" i="1"/>
  <c r="H23" i="1"/>
  <c r="H24" i="1"/>
  <c r="H25" i="1"/>
  <c r="H26" i="1"/>
  <c r="I23" i="1"/>
  <c r="H28" i="1"/>
  <c r="I28" i="1"/>
  <c r="H29" i="1"/>
  <c r="H30" i="1"/>
  <c r="I29" i="1"/>
  <c r="H32" i="1"/>
  <c r="I32" i="1"/>
  <c r="H33" i="1"/>
  <c r="H34" i="1"/>
  <c r="H35" i="1"/>
  <c r="I33" i="1"/>
  <c r="H37" i="1"/>
  <c r="H38" i="1"/>
  <c r="H39" i="1"/>
  <c r="I37" i="1"/>
  <c r="H41" i="1"/>
  <c r="H42" i="1"/>
  <c r="H43" i="1"/>
  <c r="H44" i="1"/>
  <c r="I41" i="1"/>
  <c r="H46" i="1"/>
  <c r="I46" i="1"/>
  <c r="H47" i="1"/>
  <c r="I47" i="1"/>
  <c r="H48" i="1"/>
  <c r="I48" i="1"/>
  <c r="H49" i="1"/>
  <c r="I49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5" i="1"/>
  <c r="I65" i="1"/>
  <c r="H66" i="1"/>
  <c r="I66" i="1"/>
  <c r="H68" i="1"/>
  <c r="I68" i="1"/>
  <c r="H69" i="1"/>
  <c r="I69" i="1"/>
  <c r="H70" i="1"/>
  <c r="I70" i="1"/>
  <c r="H71" i="1"/>
  <c r="I71" i="1"/>
  <c r="H72" i="1"/>
  <c r="I72" i="1"/>
  <c r="I73" i="1"/>
  <c r="H74" i="1"/>
  <c r="H75" i="1"/>
  <c r="I75" i="1"/>
  <c r="I76" i="1"/>
  <c r="H51" i="1"/>
  <c r="H73" i="1"/>
  <c r="H76" i="1"/>
  <c r="F4" i="1"/>
  <c r="F5" i="1"/>
  <c r="F6" i="1"/>
  <c r="G4" i="1"/>
  <c r="F8" i="1"/>
  <c r="F9" i="1"/>
  <c r="G8" i="1"/>
  <c r="F11" i="1"/>
  <c r="F12" i="1"/>
  <c r="G11" i="1"/>
  <c r="F14" i="1"/>
  <c r="G14" i="1"/>
  <c r="F15" i="1"/>
  <c r="F16" i="1"/>
  <c r="F17" i="1"/>
  <c r="G15" i="1"/>
  <c r="F19" i="1"/>
  <c r="G19" i="1"/>
  <c r="F20" i="1"/>
  <c r="F21" i="1"/>
  <c r="G20" i="1"/>
  <c r="F23" i="1"/>
  <c r="F24" i="1"/>
  <c r="F25" i="1"/>
  <c r="F26" i="1"/>
  <c r="G23" i="1"/>
  <c r="F28" i="1"/>
  <c r="G28" i="1"/>
  <c r="F29" i="1"/>
  <c r="F30" i="1"/>
  <c r="G29" i="1"/>
  <c r="F32" i="1"/>
  <c r="G32" i="1"/>
  <c r="F33" i="1"/>
  <c r="F34" i="1"/>
  <c r="F35" i="1"/>
  <c r="G33" i="1"/>
  <c r="F37" i="1"/>
  <c r="F38" i="1"/>
  <c r="F39" i="1"/>
  <c r="G37" i="1"/>
  <c r="F41" i="1"/>
  <c r="F42" i="1"/>
  <c r="F43" i="1"/>
  <c r="F44" i="1"/>
  <c r="G41" i="1"/>
  <c r="F46" i="1"/>
  <c r="G46" i="1"/>
  <c r="F47" i="1"/>
  <c r="G47" i="1"/>
  <c r="F48" i="1"/>
  <c r="G48" i="1"/>
  <c r="F49" i="1"/>
  <c r="G49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5" i="1"/>
  <c r="G65" i="1"/>
  <c r="F66" i="1"/>
  <c r="G66" i="1"/>
  <c r="F68" i="1"/>
  <c r="G68" i="1"/>
  <c r="F69" i="1"/>
  <c r="G69" i="1"/>
  <c r="F70" i="1"/>
  <c r="G70" i="1"/>
  <c r="F71" i="1"/>
  <c r="G71" i="1"/>
  <c r="F72" i="1"/>
  <c r="G72" i="1"/>
  <c r="G73" i="1"/>
  <c r="F74" i="1"/>
  <c r="G74" i="1"/>
  <c r="G75" i="1"/>
  <c r="G76" i="1"/>
  <c r="F51" i="1"/>
  <c r="F73" i="1"/>
  <c r="F75" i="1"/>
  <c r="F76" i="1"/>
  <c r="D51" i="1"/>
  <c r="D73" i="1"/>
  <c r="D75" i="1"/>
  <c r="D76" i="1"/>
  <c r="J75" i="1"/>
  <c r="J74" i="1"/>
  <c r="I74" i="1"/>
  <c r="J73" i="1"/>
  <c r="J72" i="1"/>
  <c r="J71" i="1"/>
  <c r="J70" i="1"/>
  <c r="J69" i="1"/>
  <c r="J68" i="1"/>
  <c r="J65" i="1"/>
  <c r="J66" i="1"/>
  <c r="J67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D50" i="1"/>
  <c r="J41" i="1"/>
  <c r="J42" i="1"/>
  <c r="J43" i="1"/>
  <c r="J44" i="1"/>
  <c r="J45" i="1"/>
  <c r="J37" i="1"/>
  <c r="J38" i="1"/>
  <c r="J39" i="1"/>
  <c r="J40" i="1"/>
  <c r="J33" i="1"/>
  <c r="J34" i="1"/>
  <c r="J35" i="1"/>
  <c r="J36" i="1"/>
  <c r="J32" i="1"/>
  <c r="J29" i="1"/>
  <c r="J30" i="1"/>
  <c r="J31" i="1"/>
  <c r="J28" i="1"/>
  <c r="J23" i="1"/>
  <c r="J24" i="1"/>
  <c r="J25" i="1"/>
  <c r="J26" i="1"/>
  <c r="J27" i="1"/>
  <c r="J20" i="1"/>
  <c r="J21" i="1"/>
  <c r="J22" i="1"/>
  <c r="J19" i="1"/>
  <c r="J15" i="1"/>
  <c r="J16" i="1"/>
  <c r="J17" i="1"/>
  <c r="J18" i="1"/>
  <c r="J14" i="1"/>
  <c r="J11" i="1"/>
  <c r="J12" i="1"/>
  <c r="J13" i="1"/>
  <c r="J8" i="1"/>
  <c r="J9" i="1"/>
  <c r="J10" i="1"/>
  <c r="J4" i="1"/>
  <c r="J5" i="1"/>
  <c r="J6" i="1"/>
  <c r="J7" i="1"/>
</calcChain>
</file>

<file path=xl/sharedStrings.xml><?xml version="1.0" encoding="utf-8"?>
<sst xmlns="http://schemas.openxmlformats.org/spreadsheetml/2006/main" count="123" uniqueCount="80">
  <si>
    <t>2019年春季学期城乡义务教育阶段寄宿学生生活费补助
资金分配表（第一批）</t>
  </si>
  <si>
    <t xml:space="preserve">编制单位：盈江县教育局学生资助管理中心                             制表日期：2019年3月19日 （德财教[2019]43号669.07万元）                                                                                                                                    </t>
  </si>
  <si>
    <t>序号</t>
  </si>
  <si>
    <t>核算学校</t>
  </si>
  <si>
    <t>学校名称</t>
  </si>
  <si>
    <t>人数（人）</t>
  </si>
  <si>
    <t>补助标准(元/生·学期)</t>
  </si>
  <si>
    <t>本学期应补助金额（元）</t>
  </si>
  <si>
    <t>本学期应补助金额合计（元）</t>
  </si>
  <si>
    <t>3-6月补助金额（元）</t>
  </si>
  <si>
    <t>3-6月补助金额合计（元）</t>
  </si>
  <si>
    <t>本次分配（3-5月）</t>
  </si>
  <si>
    <t>支那乡中心学校</t>
  </si>
  <si>
    <t>中心小学</t>
  </si>
  <si>
    <t>达海小学</t>
  </si>
  <si>
    <t>崩董小学</t>
  </si>
  <si>
    <t>小计</t>
  </si>
  <si>
    <t>盏西镇中心学校</t>
  </si>
  <si>
    <t>双龙小学</t>
  </si>
  <si>
    <t>芒章乡中心学校</t>
  </si>
  <si>
    <t>芒牙小学</t>
  </si>
  <si>
    <t>新城乡中心学校</t>
  </si>
  <si>
    <t>油松岭乡中心学校</t>
  </si>
  <si>
    <t>大寨坡完全小学</t>
  </si>
  <si>
    <t>卡子小学</t>
  </si>
  <si>
    <t>旧城镇中心学校</t>
  </si>
  <si>
    <t>弄璋镇中心学校</t>
  </si>
  <si>
    <t>芒线小学</t>
  </si>
  <si>
    <t>太平镇中心学校</t>
  </si>
  <si>
    <t>芒棒小学</t>
  </si>
  <si>
    <t>芒允希望小学</t>
  </si>
  <si>
    <t>三分场小学</t>
  </si>
  <si>
    <t>昔马镇中心学校</t>
  </si>
  <si>
    <t>华侨中心小学</t>
  </si>
  <si>
    <t>铜壁关乡中心学校</t>
  </si>
  <si>
    <t>缅华小学</t>
  </si>
  <si>
    <t>那邦镇</t>
  </si>
  <si>
    <t>勐弄乡九年一贯制学校</t>
  </si>
  <si>
    <t>中心校（小学）</t>
  </si>
  <si>
    <t xml:space="preserve"> 勐典小学</t>
  </si>
  <si>
    <t xml:space="preserve"> 松园小学    </t>
  </si>
  <si>
    <t>卡场镇九年一贯制学校</t>
  </si>
  <si>
    <t>草坝小学</t>
  </si>
  <si>
    <t>吾排小学</t>
  </si>
  <si>
    <t>苏典乡九年一贯制学校</t>
  </si>
  <si>
    <t>勐嘎完全小学</t>
  </si>
  <si>
    <t>达嘎塘小学</t>
  </si>
  <si>
    <t>勐劈小学</t>
  </si>
  <si>
    <t>平原镇中心学校</t>
  </si>
  <si>
    <t>思浪小学</t>
  </si>
  <si>
    <t>本校</t>
  </si>
  <si>
    <t>盈江县户勐小学</t>
  </si>
  <si>
    <t>盈江县岗勐小学</t>
  </si>
  <si>
    <t>盈江县仕明小学</t>
  </si>
  <si>
    <t>小学合计</t>
  </si>
  <si>
    <t>盈江县民族完全中学</t>
  </si>
  <si>
    <t>盈江县民族初级中学</t>
  </si>
  <si>
    <t>盈江县第一初级中学</t>
  </si>
  <si>
    <t>盈江县平原镇莲花山中学</t>
  </si>
  <si>
    <t>盈江县支那乡中学</t>
  </si>
  <si>
    <t>盈江县盏西镇中学</t>
  </si>
  <si>
    <t>盈江县芒章乡中学</t>
  </si>
  <si>
    <t>盈江县新城乡中学</t>
  </si>
  <si>
    <t>盈江县油松岭乡中学</t>
  </si>
  <si>
    <t>盈江县旧城民族中学</t>
  </si>
  <si>
    <t>盈江县弄璋镇中学</t>
  </si>
  <si>
    <t>盈江县弄璋镇姐帽中学</t>
  </si>
  <si>
    <t>盈江县太平镇中学</t>
  </si>
  <si>
    <t>盈江县太平镇芒允中学</t>
  </si>
  <si>
    <t>盈江县昔马华侨中学</t>
  </si>
  <si>
    <t>盈江县铜壁关乡中学</t>
  </si>
  <si>
    <t>勐弄乡九年一贯制学校（初中）</t>
  </si>
  <si>
    <t>卡场镇九年一贯制学校（初中）</t>
  </si>
  <si>
    <t>苏典乡九年一贯制学校（初中）</t>
  </si>
  <si>
    <t>初中合计</t>
  </si>
  <si>
    <t>盈江县特殊教育学校</t>
  </si>
  <si>
    <t>特殊教育学校小计</t>
  </si>
  <si>
    <t>总计</t>
  </si>
  <si>
    <t>注：</t>
  </si>
  <si>
    <t>调整平原镇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</si>
</sst>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-&quot;$&quot;\ * #,##0_-;_-&quot;$&quot;\ * #,##0\-;_-&quot;$&quot;\ * &quot;-&quot;_-;_-@_-"/>
    <numFmt numFmtId="178" formatCode="_-&quot;$&quot;\ * #,##0.00_-;_-&quot;$&quot;\ * #,##0.00\-;_-&quot;$&quot;\ * &quot;-&quot;??_-;_-@_-"/>
    <numFmt numFmtId="179" formatCode="yy\.mm\.dd"/>
    <numFmt numFmtId="180" formatCode="#,##0.0_);\(#,##0.0\)"/>
    <numFmt numFmtId="181" formatCode="_(&quot;$&quot;* #,##0_);_(&quot;$&quot;* \(#,##0\);_(&quot;$&quot;* &quot;-&quot;_);_(@_)"/>
    <numFmt numFmtId="182" formatCode="#,##0;\(#,##0\)"/>
    <numFmt numFmtId="185" formatCode="0_);[Red]\(0\)"/>
    <numFmt numFmtId="186" formatCode="&quot;$&quot;\ #,##0.00_-;[Red]&quot;$&quot;\ #,##0.00\-"/>
    <numFmt numFmtId="187" formatCode="0.00_);[Red]\(0.00\)"/>
    <numFmt numFmtId="188" formatCode="\$#,##0.00;\(\$#,##0.00\)"/>
    <numFmt numFmtId="189" formatCode="\$#,##0;\(\$#,##0\)"/>
    <numFmt numFmtId="190" formatCode="&quot;$&quot;\ #,##0_-;[Red]&quot;$&quot;\ #,##0\-"/>
    <numFmt numFmtId="191" formatCode="_-* #,##0.00_-;\-* #,##0.00_-;_-* &quot;-&quot;??_-;_-@_-"/>
    <numFmt numFmtId="192" formatCode="&quot;$&quot;#,##0_);[Red]\(&quot;$&quot;#,##0\)"/>
    <numFmt numFmtId="193" formatCode="_-* #,##0_-;\-* #,##0_-;_-* &quot;-&quot;_-;_-@_-"/>
    <numFmt numFmtId="194" formatCode="&quot;$&quot;#,##0.00_);[Red]\(&quot;$&quot;#,##0.00\)"/>
  </numFmts>
  <fonts count="53">
    <font>
      <sz val="12"/>
      <name val="宋体"/>
      <charset val="134"/>
    </font>
    <font>
      <sz val="10"/>
      <name val="Arial"/>
      <family val="2"/>
    </font>
    <font>
      <sz val="10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color indexed="9"/>
      <name val="宋体"/>
      <family val="3"/>
      <charset val="134"/>
    </font>
    <font>
      <b/>
      <sz val="12"/>
      <name val="Arial"/>
      <family val="2"/>
    </font>
    <font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8"/>
      <name val="Arial"/>
      <family val="2"/>
    </font>
    <font>
      <sz val="11"/>
      <color indexed="8"/>
      <name val="宋体"/>
      <family val="3"/>
      <charset val="134"/>
    </font>
    <font>
      <b/>
      <sz val="9"/>
      <name val="Arial"/>
      <family val="2"/>
    </font>
    <font>
      <sz val="8"/>
      <name val="Times New Roman"/>
      <family val="1"/>
    </font>
    <font>
      <b/>
      <sz val="13"/>
      <color indexed="56"/>
      <name val="宋体"/>
      <family val="3"/>
      <charset val="134"/>
    </font>
    <font>
      <sz val="12"/>
      <name val="Times New Roman"/>
      <family val="1"/>
    </font>
    <font>
      <sz val="12"/>
      <color indexed="9"/>
      <name val="Helv"/>
      <family val="2"/>
    </font>
    <font>
      <sz val="11"/>
      <color indexed="9"/>
      <name val="宋体"/>
      <family val="3"/>
      <charset val="134"/>
    </font>
    <font>
      <sz val="10"/>
      <name val="Helv"/>
      <family val="2"/>
    </font>
    <font>
      <sz val="12"/>
      <name val="Helv"/>
      <family val="2"/>
    </font>
    <font>
      <b/>
      <sz val="11"/>
      <color indexed="52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0"/>
      <name val="Tms Rmn"/>
      <family val="1"/>
    </font>
    <font>
      <i/>
      <sz val="11"/>
      <color indexed="23"/>
      <name val="宋体"/>
      <family val="3"/>
      <charset val="134"/>
    </font>
    <font>
      <sz val="10"/>
      <color indexed="8"/>
      <name val="MS Sans Serif"/>
      <family val="2"/>
    </font>
    <font>
      <b/>
      <sz val="10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7"/>
      <name val="Small Fonts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mediumGray">
        <fgColor indexed="22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0">
    <xf numFmtId="0" fontId="0" fillId="0" borderId="0"/>
    <xf numFmtId="0" fontId="10" fillId="2" borderId="0" applyNumberFormat="0" applyBorder="0" applyAlignment="0" applyProtection="0"/>
    <xf numFmtId="0" fontId="12" fillId="8" borderId="0" applyNumberFormat="0" applyBorder="0" applyAlignment="0" applyProtection="0"/>
    <xf numFmtId="43" fontId="51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0" borderId="0">
      <alignment horizontal="center" wrapText="1"/>
      <protection locked="0"/>
    </xf>
    <xf numFmtId="0" fontId="10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3" borderId="0" applyNumberFormat="0" applyBorder="0" applyAlignment="0" applyProtection="0"/>
    <xf numFmtId="49" fontId="51" fillId="0" borderId="0" applyFont="0" applyFill="0" applyBorder="0" applyAlignment="0" applyProtection="0"/>
    <xf numFmtId="0" fontId="24" fillId="6" borderId="6" applyNumberFormat="0" applyAlignment="0" applyProtection="0">
      <alignment vertical="center"/>
    </xf>
    <xf numFmtId="179" fontId="1" fillId="0" borderId="4" applyFill="0" applyProtection="0">
      <alignment horizontal="right"/>
    </xf>
    <xf numFmtId="0" fontId="10" fillId="19" borderId="0" applyNumberFormat="0" applyBorder="0" applyAlignment="0" applyProtection="0"/>
    <xf numFmtId="0" fontId="10" fillId="10" borderId="0" applyNumberFormat="0" applyBorder="0" applyAlignment="0" applyProtection="0"/>
    <xf numFmtId="0" fontId="29" fillId="20" borderId="0" applyNumberFormat="0" applyBorder="0" applyAlignment="0" applyProtection="0"/>
    <xf numFmtId="0" fontId="10" fillId="9" borderId="0" applyNumberFormat="0" applyBorder="0" applyAlignment="0" applyProtection="0"/>
    <xf numFmtId="0" fontId="19" fillId="0" borderId="0"/>
    <xf numFmtId="0" fontId="15" fillId="0" borderId="0">
      <alignment vertical="center"/>
    </xf>
    <xf numFmtId="0" fontId="10" fillId="10" borderId="0" applyNumberFormat="0" applyBorder="0" applyAlignment="0" applyProtection="0"/>
    <xf numFmtId="0" fontId="28" fillId="7" borderId="0" applyNumberFormat="0" applyBorder="0" applyAlignment="0" applyProtection="0"/>
    <xf numFmtId="0" fontId="51" fillId="0" borderId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12" fillId="6" borderId="0" applyNumberFormat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0" fontId="22" fillId="0" borderId="0"/>
    <xf numFmtId="0" fontId="13" fillId="5" borderId="0" applyNumberFormat="0" applyBorder="0" applyAlignment="0" applyProtection="0">
      <alignment vertical="center"/>
    </xf>
    <xf numFmtId="0" fontId="19" fillId="0" borderId="0"/>
    <xf numFmtId="0" fontId="12" fillId="7" borderId="0" applyNumberFormat="0" applyBorder="0" applyAlignment="0" applyProtection="0"/>
    <xf numFmtId="0" fontId="22" fillId="0" borderId="0"/>
    <xf numFmtId="0" fontId="27" fillId="0" borderId="0"/>
    <xf numFmtId="0" fontId="19" fillId="0" borderId="0"/>
    <xf numFmtId="0" fontId="22" fillId="0" borderId="0"/>
    <xf numFmtId="49" fontId="51" fillId="0" borderId="0" applyFont="0" applyFill="0" applyBorder="0" applyAlignment="0" applyProtection="0"/>
    <xf numFmtId="0" fontId="12" fillId="13" borderId="0" applyNumberFormat="0" applyBorder="0" applyAlignment="0" applyProtection="0"/>
    <xf numFmtId="0" fontId="27" fillId="0" borderId="0"/>
    <xf numFmtId="0" fontId="15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177" fontId="51" fillId="0" borderId="0" applyFont="0" applyFill="0" applyBorder="0" applyAlignment="0" applyProtection="0"/>
    <xf numFmtId="0" fontId="51" fillId="0" borderId="0">
      <alignment vertical="center"/>
    </xf>
    <xf numFmtId="0" fontId="15" fillId="33" borderId="0" applyNumberFormat="0" applyBorder="0" applyAlignment="0" applyProtection="0">
      <alignment vertical="center"/>
    </xf>
    <xf numFmtId="41" fontId="51" fillId="0" borderId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0" borderId="7" applyNumberFormat="0" applyFill="0" applyProtection="0">
      <alignment horizontal="left"/>
    </xf>
    <xf numFmtId="0" fontId="21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>
      <protection locked="0"/>
    </xf>
    <xf numFmtId="0" fontId="10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43" fontId="51" fillId="0" borderId="0" applyFont="0" applyFill="0" applyBorder="0" applyAlignment="0" applyProtection="0"/>
    <xf numFmtId="0" fontId="10" fillId="9" borderId="0" applyNumberFormat="0" applyBorder="0" applyAlignment="0" applyProtection="0"/>
    <xf numFmtId="0" fontId="10" fillId="35" borderId="0" applyNumberFormat="0" applyBorder="0" applyAlignment="0" applyProtection="0"/>
    <xf numFmtId="0" fontId="10" fillId="27" borderId="0" applyNumberFormat="0" applyBorder="0" applyAlignment="0" applyProtection="0"/>
    <xf numFmtId="0" fontId="12" fillId="24" borderId="0" applyNumberFormat="0" applyBorder="0" applyAlignment="0" applyProtection="0"/>
    <xf numFmtId="0" fontId="12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189" fontId="26" fillId="0" borderId="0"/>
    <xf numFmtId="0" fontId="10" fillId="19" borderId="0" applyNumberFormat="0" applyBorder="0" applyAlignment="0" applyProtection="0"/>
    <xf numFmtId="0" fontId="12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51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24" borderId="0" applyNumberFormat="0" applyBorder="0" applyAlignment="0" applyProtection="0"/>
    <xf numFmtId="0" fontId="12" fillId="3" borderId="0" applyNumberFormat="0" applyBorder="0" applyAlignment="0" applyProtection="0"/>
    <xf numFmtId="186" fontId="51" fillId="0" borderId="0" applyFont="0" applyFill="0" applyBorder="0" applyAlignment="0" applyProtection="0"/>
    <xf numFmtId="0" fontId="12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31" borderId="0" applyNumberFormat="0" applyBorder="0" applyAlignment="0" applyProtection="0"/>
    <xf numFmtId="0" fontId="12" fillId="16" borderId="0" applyNumberFormat="0" applyBorder="0" applyAlignment="0" applyProtection="0"/>
    <xf numFmtId="0" fontId="10" fillId="6" borderId="0" applyNumberFormat="0" applyBorder="0" applyAlignment="0" applyProtection="0"/>
    <xf numFmtId="176" fontId="5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26" fillId="0" borderId="0"/>
    <xf numFmtId="0" fontId="10" fillId="9" borderId="0" applyNumberFormat="0" applyBorder="0" applyAlignment="0" applyProtection="0"/>
    <xf numFmtId="0" fontId="10" fillId="35" borderId="0" applyNumberFormat="0" applyBorder="0" applyAlignment="0" applyProtection="0"/>
    <xf numFmtId="0" fontId="10" fillId="21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37" fillId="0" borderId="12" applyNumberFormat="0" applyFill="0" applyAlignment="0" applyProtection="0">
      <alignment vertical="center"/>
    </xf>
    <xf numFmtId="0" fontId="10" fillId="3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24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26" borderId="0" applyNumberFormat="0" applyBorder="0" applyAlignment="0" applyProtection="0"/>
    <xf numFmtId="0" fontId="10" fillId="23" borderId="0" applyNumberFormat="0" applyBorder="0" applyAlignment="0" applyProtection="0"/>
    <xf numFmtId="0" fontId="35" fillId="0" borderId="0" applyNumberFormat="0" applyFill="0" applyBorder="0" applyAlignment="0" applyProtection="0"/>
    <xf numFmtId="193" fontId="51" fillId="0" borderId="0" applyFont="0" applyFill="0" applyBorder="0" applyAlignment="0" applyProtection="0"/>
    <xf numFmtId="182" fontId="26" fillId="0" borderId="0"/>
    <xf numFmtId="191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8" fontId="5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0"/>
    <xf numFmtId="188" fontId="26" fillId="0" borderId="0"/>
    <xf numFmtId="15" fontId="25" fillId="0" borderId="0"/>
    <xf numFmtId="0" fontId="14" fillId="6" borderId="0" applyNumberFormat="0" applyBorder="0" applyAlignment="0" applyProtection="0"/>
    <xf numFmtId="0" fontId="18" fillId="0" borderId="5" applyNumberFormat="0" applyFill="0" applyAlignment="0" applyProtection="0">
      <alignment vertical="center"/>
    </xf>
    <xf numFmtId="0" fontId="11" fillId="0" borderId="13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4" fillId="13" borderId="2" applyNumberFormat="0" applyBorder="0" applyAlignment="0" applyProtection="0"/>
    <xf numFmtId="180" fontId="23" fillId="15" borderId="0"/>
    <xf numFmtId="180" fontId="20" fillId="11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194" fontId="51" fillId="0" borderId="0" applyFont="0" applyFill="0" applyBorder="0" applyAlignment="0" applyProtection="0"/>
    <xf numFmtId="37" fontId="39" fillId="0" borderId="0"/>
    <xf numFmtId="190" fontId="1" fillId="0" borderId="0"/>
    <xf numFmtId="0" fontId="22" fillId="0" borderId="0"/>
    <xf numFmtId="14" fontId="17" fillId="0" borderId="0">
      <alignment horizontal="center" wrapText="1"/>
      <protection locked="0"/>
    </xf>
    <xf numFmtId="3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0" fontId="32" fillId="28" borderId="10">
      <protection locked="0"/>
    </xf>
    <xf numFmtId="9" fontId="51" fillId="0" borderId="0" applyFont="0" applyFill="0" applyBorder="0" applyAlignment="0" applyProtection="0"/>
    <xf numFmtId="13" fontId="51" fillId="0" borderId="0" applyFont="0" applyFill="0" applyProtection="0"/>
    <xf numFmtId="0" fontId="36" fillId="0" borderId="0" applyNumberFormat="0" applyFill="0" applyBorder="0" applyAlignment="0" applyProtection="0">
      <alignment vertical="center"/>
    </xf>
    <xf numFmtId="0" fontId="51" fillId="0" borderId="0" applyNumberFormat="0" applyFont="0" applyFill="0" applyBorder="0" applyAlignment="0" applyProtection="0">
      <alignment horizontal="left"/>
    </xf>
    <xf numFmtId="0" fontId="21" fillId="25" borderId="0" applyNumberFormat="0" applyBorder="0" applyAlignment="0" applyProtection="0">
      <alignment vertical="center"/>
    </xf>
    <xf numFmtId="15" fontId="51" fillId="0" borderId="0" applyFont="0" applyFill="0" applyBorder="0" applyAlignment="0" applyProtection="0"/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35" fillId="0" borderId="11">
      <alignment horizontal="center"/>
    </xf>
    <xf numFmtId="3" fontId="51" fillId="0" borderId="0" applyFont="0" applyFill="0" applyBorder="0" applyAlignment="0" applyProtection="0"/>
    <xf numFmtId="0" fontId="51" fillId="36" borderId="0" applyNumberFormat="0" applyFont="0" applyBorder="0" applyAlignment="0" applyProtection="0"/>
    <xf numFmtId="0" fontId="51" fillId="36" borderId="0" applyNumberFormat="0" applyFont="0" applyBorder="0" applyAlignment="0" applyProtection="0"/>
    <xf numFmtId="0" fontId="35" fillId="0" borderId="0" applyNumberFormat="0" applyFill="0" applyBorder="0" applyAlignment="0" applyProtection="0"/>
    <xf numFmtId="0" fontId="32" fillId="28" borderId="10">
      <protection locked="0"/>
    </xf>
    <xf numFmtId="0" fontId="34" fillId="0" borderId="0"/>
    <xf numFmtId="0" fontId="32" fillId="28" borderId="10">
      <protection locked="0"/>
    </xf>
    <xf numFmtId="181" fontId="51" fillId="0" borderId="0" applyFont="0" applyFill="0" applyBorder="0" applyAlignment="0" applyProtection="0"/>
    <xf numFmtId="0" fontId="1" fillId="0" borderId="7" applyNumberFormat="0" applyFill="0" applyProtection="0">
      <alignment horizontal="right"/>
    </xf>
    <xf numFmtId="0" fontId="31" fillId="0" borderId="9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" applyNumberFormat="0" applyFill="0" applyProtection="0">
      <alignment horizont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" applyNumberFormat="0" applyFill="0" applyProtection="0">
      <alignment horizontal="center"/>
    </xf>
    <xf numFmtId="0" fontId="51" fillId="0" borderId="0">
      <alignment vertical="center"/>
    </xf>
    <xf numFmtId="0" fontId="44" fillId="38" borderId="0" applyNumberFormat="0" applyBorder="0" applyAlignment="0" applyProtection="0"/>
    <xf numFmtId="0" fontId="38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9" fillId="39" borderId="0" applyNumberFormat="0" applyBorder="0" applyAlignment="0" applyProtection="0"/>
    <xf numFmtId="0" fontId="38" fillId="2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3" fillId="0" borderId="4" applyNumberFormat="0" applyFill="0" applyProtection="0">
      <alignment horizontal="left"/>
    </xf>
    <xf numFmtId="0" fontId="48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1" fillId="0" borderId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38" borderId="0" applyNumberFormat="0" applyBorder="0" applyAlignment="0" applyProtection="0"/>
    <xf numFmtId="0" fontId="21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50" fillId="31" borderId="6" applyNumberFormat="0" applyAlignment="0" applyProtection="0">
      <alignment vertical="center"/>
    </xf>
    <xf numFmtId="1" fontId="1" fillId="0" borderId="4" applyFill="0" applyProtection="0">
      <alignment horizontal="center"/>
    </xf>
    <xf numFmtId="0" fontId="25" fillId="0" borderId="0"/>
    <xf numFmtId="43" fontId="51" fillId="0" borderId="0" applyFont="0" applyFill="0" applyBorder="0" applyAlignment="0" applyProtection="0"/>
    <xf numFmtId="0" fontId="51" fillId="13" borderId="17" applyNumberFormat="0" applyFont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5" fontId="4" fillId="0" borderId="0" xfId="0" applyNumberFormat="1" applyFont="1" applyAlignment="1">
      <alignment horizontal="center"/>
    </xf>
    <xf numFmtId="185" fontId="0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18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185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5" fontId="7" fillId="0" borderId="2" xfId="0" applyNumberFormat="1" applyFont="1" applyFill="1" applyBorder="1" applyAlignment="1">
      <alignment horizontal="center" vertical="center" wrapText="1"/>
    </xf>
    <xf numFmtId="185" fontId="9" fillId="0" borderId="2" xfId="0" applyNumberFormat="1" applyFont="1" applyFill="1" applyBorder="1" applyAlignment="1">
      <alignment horizontal="center" vertical="center"/>
    </xf>
    <xf numFmtId="185" fontId="7" fillId="0" borderId="2" xfId="0" applyNumberFormat="1" applyFont="1" applyFill="1" applyBorder="1" applyAlignment="1">
      <alignment horizontal="center" vertical="center" shrinkToFit="1"/>
    </xf>
    <xf numFmtId="187" fontId="4" fillId="0" borderId="0" xfId="0" applyNumberFormat="1" applyFont="1" applyAlignment="1">
      <alignment horizontal="center"/>
    </xf>
    <xf numFmtId="185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85" fontId="7" fillId="0" borderId="2" xfId="0" applyNumberFormat="1" applyFont="1" applyFill="1" applyBorder="1" applyAlignment="1">
      <alignment horizontal="center" vertical="center"/>
    </xf>
  </cellXfs>
  <cellStyles count="240">
    <cellStyle name="_20100326高清市院遂宁检察院1080P配置清单26日改" xfId="35"/>
    <cellStyle name="_Book1" xfId="36"/>
    <cellStyle name="_Book1_1" xfId="34"/>
    <cellStyle name="_Book1_2" xfId="37"/>
    <cellStyle name="_Book1_2 2" xfId="9"/>
    <cellStyle name="_ET_STYLE_NoName_00_" xfId="33"/>
    <cellStyle name="_ET_STYLE_NoName_00__Book1" xfId="31"/>
    <cellStyle name="_ET_STYLE_NoName_00__Book1_1" xfId="39"/>
    <cellStyle name="_ET_STYLE_NoName_00__Sheet3" xfId="16"/>
    <cellStyle name="_弱电系统设备配置报价清单" xfId="29"/>
    <cellStyle name="0,0_x000d__x000a_NA_x000d__x000a_" xfId="21"/>
    <cellStyle name="20% - 强调文字颜色 1 2" xfId="4"/>
    <cellStyle name="20% - 强调文字颜色 2 2" xfId="40"/>
    <cellStyle name="20% - 强调文字颜色 3 2" xfId="41"/>
    <cellStyle name="20% - 强调文字颜色 4 2" xfId="42"/>
    <cellStyle name="20% - 强调文字颜色 5 2" xfId="45"/>
    <cellStyle name="20% - 强调文字颜色 6 2" xfId="47"/>
    <cellStyle name="40% - 强调文字颜色 1 2" xfId="48"/>
    <cellStyle name="40% - 强调文字颜色 2 2" xfId="49"/>
    <cellStyle name="40% - 强调文字颜色 3 2" xfId="50"/>
    <cellStyle name="40% - 强调文字颜色 4 2" xfId="25"/>
    <cellStyle name="40% - 强调文字颜色 5 2" xfId="51"/>
    <cellStyle name="40% - 强调文字颜色 6 2" xfId="52"/>
    <cellStyle name="60% - 强调文字颜色 1 2" xfId="53"/>
    <cellStyle name="60% - 强调文字颜色 2 2" xfId="55"/>
    <cellStyle name="60% - 强调文字颜色 3 2" xfId="57"/>
    <cellStyle name="60% - 强调文字颜色 4 2" xfId="58"/>
    <cellStyle name="60% - 强调文字颜色 5 2" xfId="59"/>
    <cellStyle name="60% - 强调文字颜色 6 2" xfId="60"/>
    <cellStyle name="6mal" xfId="61"/>
    <cellStyle name="Accent1" xfId="62"/>
    <cellStyle name="Accent1 - 20%" xfId="63"/>
    <cellStyle name="Accent1 - 20% 2" xfId="64"/>
    <cellStyle name="Accent1 - 20%_寄宿学生核实情况统计表" xfId="65"/>
    <cellStyle name="Accent1 - 40%" xfId="66"/>
    <cellStyle name="Accent1 - 40% 2" xfId="67"/>
    <cellStyle name="Accent1 - 40%_寄宿学生核实情况统计表" xfId="68"/>
    <cellStyle name="Accent1 - 60%" xfId="69"/>
    <cellStyle name="Accent1 - 60% 2" xfId="70"/>
    <cellStyle name="Accent1 - 60%_寄宿学生核实情况统计表" xfId="71"/>
    <cellStyle name="Accent1 2" xfId="72"/>
    <cellStyle name="Accent1 3" xfId="73"/>
    <cellStyle name="Accent1 4" xfId="75"/>
    <cellStyle name="Accent1 5" xfId="6"/>
    <cellStyle name="Accent1_寄宿学生核实情况统计表" xfId="76"/>
    <cellStyle name="Accent2" xfId="77"/>
    <cellStyle name="Accent2 - 20%" xfId="38"/>
    <cellStyle name="Accent2 - 20% 2" xfId="8"/>
    <cellStyle name="Accent2 - 20%_寄宿学生核实情况统计表" xfId="78"/>
    <cellStyle name="Accent2 - 40%" xfId="7"/>
    <cellStyle name="Accent2 - 40% 2" xfId="27"/>
    <cellStyle name="Accent2 - 40%_寄宿学生核实情况统计表" xfId="79"/>
    <cellStyle name="Accent2 - 60%" xfId="12"/>
    <cellStyle name="Accent2 - 60% 2" xfId="80"/>
    <cellStyle name="Accent2 - 60%_寄宿学生核实情况统计表" xfId="81"/>
    <cellStyle name="Accent2 2" xfId="83"/>
    <cellStyle name="Accent2 3" xfId="84"/>
    <cellStyle name="Accent2 4" xfId="85"/>
    <cellStyle name="Accent2 5" xfId="86"/>
    <cellStyle name="Accent2_寄宿学生核实情况统计表" xfId="87"/>
    <cellStyle name="Accent3" xfId="89"/>
    <cellStyle name="Accent3 - 20%" xfId="90"/>
    <cellStyle name="Accent3 - 20% 2" xfId="94"/>
    <cellStyle name="Accent3 - 20%_寄宿学生核实情况统计表" xfId="95"/>
    <cellStyle name="Accent3 - 40%" xfId="96"/>
    <cellStyle name="Accent3 - 40% 2" xfId="98"/>
    <cellStyle name="Accent3 - 40%_寄宿学生核实情况统计表" xfId="32"/>
    <cellStyle name="Accent3 - 60%" xfId="99"/>
    <cellStyle name="Accent3 - 60% 2" xfId="82"/>
    <cellStyle name="Accent3 - 60%_寄宿学生核实情况统计表" xfId="100"/>
    <cellStyle name="Accent3 2" xfId="101"/>
    <cellStyle name="Accent3 3" xfId="102"/>
    <cellStyle name="Accent3 4" xfId="103"/>
    <cellStyle name="Accent3 5" xfId="105"/>
    <cellStyle name="Accent3_寄宿学生核实情况统计表" xfId="1"/>
    <cellStyle name="Accent4" xfId="106"/>
    <cellStyle name="Accent4 - 20%" xfId="107"/>
    <cellStyle name="Accent4 - 20% 2" xfId="108"/>
    <cellStyle name="Accent4 - 20%_寄宿学生核实情况统计表" xfId="109"/>
    <cellStyle name="Accent4 - 40%" xfId="110"/>
    <cellStyle name="Accent4 - 40% 2" xfId="111"/>
    <cellStyle name="Accent4 - 40%_寄宿学生核实情况统计表" xfId="113"/>
    <cellStyle name="Accent4 - 60%" xfId="114"/>
    <cellStyle name="Accent4 - 60% 2" xfId="116"/>
    <cellStyle name="Accent4 - 60%_寄宿学生核实情况统计表" xfId="91"/>
    <cellStyle name="Accent4 2" xfId="117"/>
    <cellStyle name="Accent4 3" xfId="119"/>
    <cellStyle name="Accent4 4" xfId="121"/>
    <cellStyle name="Accent4 5" xfId="15"/>
    <cellStyle name="Accent4_寄宿学生核实情况统计表" xfId="122"/>
    <cellStyle name="Accent5" xfId="123"/>
    <cellStyle name="Accent5 - 20%" xfId="124"/>
    <cellStyle name="Accent5 - 20% 2" xfId="125"/>
    <cellStyle name="Accent5 - 20%_寄宿学生核实情况统计表" xfId="126"/>
    <cellStyle name="Accent5 - 40%" xfId="127"/>
    <cellStyle name="Accent5 - 40% 2" xfId="128"/>
    <cellStyle name="Accent5 - 40%_寄宿学生核实情况统计表" xfId="2"/>
    <cellStyle name="Accent5 - 60%" xfId="129"/>
    <cellStyle name="Accent5 - 60% 2" xfId="130"/>
    <cellStyle name="Accent5 - 60%_寄宿学生核实情况统计表" xfId="23"/>
    <cellStyle name="Accent5 2" xfId="92"/>
    <cellStyle name="Accent5 3" xfId="131"/>
    <cellStyle name="Accent5 4" xfId="132"/>
    <cellStyle name="Accent5 5" xfId="133"/>
    <cellStyle name="Accent5_寄宿学生核实情况统计表" xfId="135"/>
    <cellStyle name="Accent6" xfId="118"/>
    <cellStyle name="Accent6 - 20%" xfId="136"/>
    <cellStyle name="Accent6 - 20% 2" xfId="137"/>
    <cellStyle name="Accent6 - 20%_寄宿学生核实情况统计表" xfId="138"/>
    <cellStyle name="Accent6 - 40%" xfId="112"/>
    <cellStyle name="Accent6 - 40% 2" xfId="139"/>
    <cellStyle name="Accent6 - 40%_寄宿学生核实情况统计表" xfId="140"/>
    <cellStyle name="Accent6 - 60%" xfId="141"/>
    <cellStyle name="Accent6 - 60% 2" xfId="142"/>
    <cellStyle name="Accent6 - 60%_寄宿学生核实情况统计表" xfId="143"/>
    <cellStyle name="Accent6 2" xfId="22"/>
    <cellStyle name="Accent6 3" xfId="18"/>
    <cellStyle name="Accent6 4" xfId="13"/>
    <cellStyle name="Accent6 5" xfId="24"/>
    <cellStyle name="Accent6_寄宿学生核实情况统计表" xfId="144"/>
    <cellStyle name="args.style" xfId="5"/>
    <cellStyle name="ColLevel_0" xfId="145"/>
    <cellStyle name="Comma [0]_!!!GO" xfId="146"/>
    <cellStyle name="comma zerodec" xfId="147"/>
    <cellStyle name="Comma_!!!GO" xfId="148"/>
    <cellStyle name="Currency [0]_!!!GO" xfId="149"/>
    <cellStyle name="Currency_!!!GO" xfId="150"/>
    <cellStyle name="Currency1" xfId="153"/>
    <cellStyle name="Date" xfId="154"/>
    <cellStyle name="Dollar (zero dec)" xfId="88"/>
    <cellStyle name="Grey" xfId="155"/>
    <cellStyle name="Header1" xfId="157"/>
    <cellStyle name="Header2" xfId="158"/>
    <cellStyle name="Input [yellow]" xfId="159"/>
    <cellStyle name="Input Cells" xfId="160"/>
    <cellStyle name="Linked Cells" xfId="161"/>
    <cellStyle name="Millares [0]_96 Risk" xfId="162"/>
    <cellStyle name="Millares_96 Risk" xfId="163"/>
    <cellStyle name="Milliers [0]_!!!GO" xfId="164"/>
    <cellStyle name="Milliers_!!!GO" xfId="93"/>
    <cellStyle name="Moneda [0]_96 Risk" xfId="165"/>
    <cellStyle name="Moneda_96 Risk" xfId="166"/>
    <cellStyle name="Mon閠aire [0]_!!!GO" xfId="97"/>
    <cellStyle name="Mon閠aire_!!!GO" xfId="43"/>
    <cellStyle name="New Times Roman" xfId="120"/>
    <cellStyle name="no dec" xfId="167"/>
    <cellStyle name="Normal - Style1" xfId="168"/>
    <cellStyle name="Normal_!!!GO" xfId="169"/>
    <cellStyle name="per.style" xfId="170"/>
    <cellStyle name="Percent [2]" xfId="172"/>
    <cellStyle name="Percent [2] 2" xfId="173"/>
    <cellStyle name="Percent_!!!GO" xfId="175"/>
    <cellStyle name="Pourcentage_pldt" xfId="176"/>
    <cellStyle name="PSChar" xfId="28"/>
    <cellStyle name="PSChar 2" xfId="178"/>
    <cellStyle name="PSDate" xfId="180"/>
    <cellStyle name="PSDate 2" xfId="181"/>
    <cellStyle name="PSDec" xfId="182"/>
    <cellStyle name="PSDec 2" xfId="183"/>
    <cellStyle name="PSHeading" xfId="184"/>
    <cellStyle name="PSInt" xfId="171"/>
    <cellStyle name="PSInt 2" xfId="185"/>
    <cellStyle name="PSSpacer" xfId="186"/>
    <cellStyle name="PSSpacer 2" xfId="187"/>
    <cellStyle name="RowLevel_0" xfId="188"/>
    <cellStyle name="sstot" xfId="189"/>
    <cellStyle name="Standard_AREAS" xfId="190"/>
    <cellStyle name="t" xfId="191"/>
    <cellStyle name="t_HVAC Equipment (3)" xfId="174"/>
    <cellStyle name="捠壿 [0.00]_Region Orders (2)" xfId="115"/>
    <cellStyle name="捠壿_Region Orders (2)" xfId="192"/>
    <cellStyle name="编号" xfId="193"/>
    <cellStyle name="标题 1 2" xfId="194"/>
    <cellStyle name="标题 2 2" xfId="156"/>
    <cellStyle name="标题 3 2" xfId="195"/>
    <cellStyle name="标题 4 2" xfId="196"/>
    <cellStyle name="标题 5" xfId="177"/>
    <cellStyle name="标题1" xfId="197"/>
    <cellStyle name="表标题" xfId="198"/>
    <cellStyle name="表标题 2" xfId="199"/>
    <cellStyle name="部门" xfId="200"/>
    <cellStyle name="差 2" xfId="203"/>
    <cellStyle name="差_Book1" xfId="204"/>
    <cellStyle name="差_Book1 2" xfId="14"/>
    <cellStyle name="差_Book1_寄宿学生核实情况统计表" xfId="205"/>
    <cellStyle name="差_寄宿学生核实情况统计表" xfId="206"/>
    <cellStyle name="常规" xfId="0" builtinId="0"/>
    <cellStyle name="常规 2" xfId="207"/>
    <cellStyle name="常规 2 2" xfId="201"/>
    <cellStyle name="常规 3" xfId="44"/>
    <cellStyle name="常规 3 2" xfId="208"/>
    <cellStyle name="常规 4" xfId="209"/>
    <cellStyle name="常规 4 2" xfId="210"/>
    <cellStyle name="常规 5" xfId="56"/>
    <cellStyle name="常规 5 2" xfId="20"/>
    <cellStyle name="常规 6" xfId="17"/>
    <cellStyle name="常规 7" xfId="211"/>
    <cellStyle name="分级显示行_1_Book1" xfId="212"/>
    <cellStyle name="分级显示列_1_Book1" xfId="151"/>
    <cellStyle name="好 2" xfId="213"/>
    <cellStyle name="好_Book1" xfId="214"/>
    <cellStyle name="好_Book1 2" xfId="215"/>
    <cellStyle name="好_Book1_寄宿学生核实情况统计表" xfId="19"/>
    <cellStyle name="好_寄宿学生核实情况统计表" xfId="216"/>
    <cellStyle name="汇总 2" xfId="134"/>
    <cellStyle name="计算 2" xfId="10"/>
    <cellStyle name="检查单元格 2" xfId="217"/>
    <cellStyle name="解释性文本 2" xfId="104"/>
    <cellStyle name="借出原因" xfId="218"/>
    <cellStyle name="警告文本 2" xfId="219"/>
    <cellStyle name="链接单元格 2" xfId="220"/>
    <cellStyle name="普通_laroux" xfId="221"/>
    <cellStyle name="千分位[0]_laroux" xfId="222"/>
    <cellStyle name="千分位_laroux" xfId="3"/>
    <cellStyle name="千位[0]_ 方正PC" xfId="223"/>
    <cellStyle name="千位_ 方正PC" xfId="74"/>
    <cellStyle name="千位分隔 2" xfId="224"/>
    <cellStyle name="强调 1" xfId="225"/>
    <cellStyle name="强调 1 2" xfId="226"/>
    <cellStyle name="强调 2" xfId="227"/>
    <cellStyle name="强调 2 2" xfId="228"/>
    <cellStyle name="强调 3" xfId="202"/>
    <cellStyle name="强调 3 2" xfId="229"/>
    <cellStyle name="强调文字颜色 1 2" xfId="230"/>
    <cellStyle name="强调文字颜色 2 2" xfId="231"/>
    <cellStyle name="强调文字颜色 3 2" xfId="232"/>
    <cellStyle name="强调文字颜色 4 2" xfId="179"/>
    <cellStyle name="强调文字颜色 5 2" xfId="233"/>
    <cellStyle name="强调文字颜色 6 2" xfId="234"/>
    <cellStyle name="日期" xfId="11"/>
    <cellStyle name="商品名称" xfId="54"/>
    <cellStyle name="适中 2" xfId="30"/>
    <cellStyle name="输出 2" xfId="26"/>
    <cellStyle name="输入 2" xfId="235"/>
    <cellStyle name="数量" xfId="236"/>
    <cellStyle name="样式 1" xfId="152"/>
    <cellStyle name="昗弨_Pacific Region P&amp;L" xfId="237"/>
    <cellStyle name="寘嬫愗傝 [0.00]_Region Orders (2)" xfId="238"/>
    <cellStyle name="寘嬫愗傝_Region Orders (2)" xfId="46"/>
    <cellStyle name="注释 2" xfId="23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9"/>
  <sheetViews>
    <sheetView tabSelected="1" workbookViewId="0">
      <selection activeCell="L8" sqref="L8:L9"/>
    </sheetView>
  </sheetViews>
  <sheetFormatPr defaultColWidth="9" defaultRowHeight="14.25"/>
  <cols>
    <col min="1" max="1" width="4.125" style="6" customWidth="1"/>
    <col min="2" max="2" width="18.125" style="7" customWidth="1"/>
    <col min="3" max="3" width="25.375" style="8" customWidth="1"/>
    <col min="4" max="5" width="9.125" style="7" customWidth="1"/>
    <col min="6" max="6" width="10.75" style="9" customWidth="1"/>
    <col min="7" max="7" width="11.625" style="9" customWidth="1"/>
    <col min="8" max="8" width="11.5" style="9" customWidth="1"/>
    <col min="9" max="9" width="12.5" style="9" customWidth="1"/>
    <col min="10" max="10" width="11.125" style="10" customWidth="1"/>
    <col min="12" max="12" width="10.5" customWidth="1"/>
    <col min="13" max="13" width="9.5" customWidth="1"/>
  </cols>
  <sheetData>
    <row r="1" spans="1:12" s="1" customFormat="1" ht="44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s="2" customFormat="1" ht="2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s="3" customFormat="1" ht="43.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pans="1:12" s="4" customFormat="1" ht="18" customHeight="1">
      <c r="A4" s="13">
        <v>1</v>
      </c>
      <c r="B4" s="27" t="s">
        <v>12</v>
      </c>
      <c r="C4" s="14" t="s">
        <v>13</v>
      </c>
      <c r="D4" s="13">
        <v>354</v>
      </c>
      <c r="E4" s="15">
        <v>500</v>
      </c>
      <c r="F4" s="16">
        <f t="shared" ref="F4:F6" si="0">D4*E4</f>
        <v>177000</v>
      </c>
      <c r="G4" s="28">
        <f>SUM(F4:F6)</f>
        <v>381500</v>
      </c>
      <c r="H4" s="16">
        <f t="shared" ref="H4:H6" si="1">D4*400</f>
        <v>141600</v>
      </c>
      <c r="I4" s="28">
        <f>SUM(H4:H6)</f>
        <v>305200</v>
      </c>
      <c r="J4" s="16">
        <f t="shared" ref="J4:J6" si="2">D4*330</f>
        <v>116820</v>
      </c>
    </row>
    <row r="5" spans="1:12" s="5" customFormat="1" ht="18" customHeight="1">
      <c r="A5" s="13">
        <v>2</v>
      </c>
      <c r="B5" s="27"/>
      <c r="C5" s="14" t="s">
        <v>14</v>
      </c>
      <c r="D5" s="13">
        <v>263</v>
      </c>
      <c r="E5" s="15">
        <v>500</v>
      </c>
      <c r="F5" s="16">
        <f t="shared" si="0"/>
        <v>131500</v>
      </c>
      <c r="G5" s="28"/>
      <c r="H5" s="16">
        <f t="shared" si="1"/>
        <v>105200</v>
      </c>
      <c r="I5" s="28"/>
      <c r="J5" s="16">
        <f t="shared" si="2"/>
        <v>86790</v>
      </c>
    </row>
    <row r="6" spans="1:12" s="5" customFormat="1" ht="18" customHeight="1">
      <c r="A6" s="13">
        <v>3</v>
      </c>
      <c r="B6" s="27"/>
      <c r="C6" s="14" t="s">
        <v>15</v>
      </c>
      <c r="D6" s="13">
        <v>146</v>
      </c>
      <c r="E6" s="15">
        <v>500</v>
      </c>
      <c r="F6" s="16">
        <f t="shared" si="0"/>
        <v>73000</v>
      </c>
      <c r="G6" s="28"/>
      <c r="H6" s="16">
        <f t="shared" si="1"/>
        <v>58400</v>
      </c>
      <c r="I6" s="28"/>
      <c r="J6" s="16">
        <f t="shared" si="2"/>
        <v>48180</v>
      </c>
    </row>
    <row r="7" spans="1:12" s="5" customFormat="1" ht="18" customHeight="1">
      <c r="A7" s="26" t="s">
        <v>16</v>
      </c>
      <c r="B7" s="26"/>
      <c r="C7" s="26"/>
      <c r="D7" s="26"/>
      <c r="E7" s="26"/>
      <c r="F7" s="26"/>
      <c r="G7" s="26"/>
      <c r="H7" s="26"/>
      <c r="I7" s="26"/>
      <c r="J7" s="20">
        <f>SUM(J4:J6)</f>
        <v>251790</v>
      </c>
    </row>
    <row r="8" spans="1:12" s="4" customFormat="1" ht="18" customHeight="1">
      <c r="A8" s="13">
        <v>4</v>
      </c>
      <c r="B8" s="27" t="s">
        <v>17</v>
      </c>
      <c r="C8" s="14" t="s">
        <v>13</v>
      </c>
      <c r="D8" s="13">
        <v>819</v>
      </c>
      <c r="E8" s="13">
        <v>500</v>
      </c>
      <c r="F8" s="16">
        <f t="shared" ref="F8:F12" si="3">D8*E8</f>
        <v>409500</v>
      </c>
      <c r="G8" s="28">
        <f>SUM(F8:F9)</f>
        <v>476000</v>
      </c>
      <c r="H8" s="16">
        <f t="shared" ref="H8:H12" si="4">D8*400</f>
        <v>327600</v>
      </c>
      <c r="I8" s="28">
        <f>SUM(H8:H9)</f>
        <v>380800</v>
      </c>
      <c r="J8" s="16">
        <f t="shared" ref="J8:J12" si="5">D8*330</f>
        <v>270270</v>
      </c>
    </row>
    <row r="9" spans="1:12" s="4" customFormat="1" ht="18" customHeight="1">
      <c r="A9" s="13">
        <v>5</v>
      </c>
      <c r="B9" s="27"/>
      <c r="C9" s="14" t="s">
        <v>18</v>
      </c>
      <c r="D9" s="13">
        <v>133</v>
      </c>
      <c r="E9" s="13">
        <v>500</v>
      </c>
      <c r="F9" s="16">
        <f t="shared" si="3"/>
        <v>66500</v>
      </c>
      <c r="G9" s="28"/>
      <c r="H9" s="16">
        <f t="shared" si="4"/>
        <v>53200</v>
      </c>
      <c r="I9" s="28"/>
      <c r="J9" s="16">
        <f t="shared" si="5"/>
        <v>43890</v>
      </c>
    </row>
    <row r="10" spans="1:12" s="4" customFormat="1" ht="18" customHeight="1">
      <c r="A10" s="26" t="s">
        <v>16</v>
      </c>
      <c r="B10" s="26"/>
      <c r="C10" s="26"/>
      <c r="D10" s="26"/>
      <c r="E10" s="26"/>
      <c r="F10" s="26"/>
      <c r="G10" s="26"/>
      <c r="H10" s="26"/>
      <c r="I10" s="26"/>
      <c r="J10" s="20">
        <f>SUM(J8:J9)</f>
        <v>314160</v>
      </c>
      <c r="L10" s="5"/>
    </row>
    <row r="11" spans="1:12" s="4" customFormat="1" ht="18" customHeight="1">
      <c r="A11" s="13">
        <v>6</v>
      </c>
      <c r="B11" s="27" t="s">
        <v>19</v>
      </c>
      <c r="C11" s="14" t="s">
        <v>13</v>
      </c>
      <c r="D11" s="13">
        <v>565</v>
      </c>
      <c r="E11" s="15">
        <v>500</v>
      </c>
      <c r="F11" s="16">
        <f t="shared" si="3"/>
        <v>282500</v>
      </c>
      <c r="G11" s="28">
        <f>SUM(F11:F12)</f>
        <v>383000</v>
      </c>
      <c r="H11" s="16">
        <f t="shared" si="4"/>
        <v>226000</v>
      </c>
      <c r="I11" s="28">
        <f>SUM(H11:H12)</f>
        <v>306400</v>
      </c>
      <c r="J11" s="16">
        <f t="shared" si="5"/>
        <v>186450</v>
      </c>
    </row>
    <row r="12" spans="1:12" s="5" customFormat="1" ht="18" customHeight="1">
      <c r="A12" s="13">
        <v>7</v>
      </c>
      <c r="B12" s="27"/>
      <c r="C12" s="14" t="s">
        <v>20</v>
      </c>
      <c r="D12" s="13">
        <v>201</v>
      </c>
      <c r="E12" s="15">
        <v>500</v>
      </c>
      <c r="F12" s="16">
        <f t="shared" si="3"/>
        <v>100500</v>
      </c>
      <c r="G12" s="28"/>
      <c r="H12" s="16">
        <f t="shared" si="4"/>
        <v>80400</v>
      </c>
      <c r="I12" s="28"/>
      <c r="J12" s="16">
        <f t="shared" si="5"/>
        <v>66330</v>
      </c>
      <c r="K12" s="4"/>
      <c r="L12" s="4"/>
    </row>
    <row r="13" spans="1:12" s="5" customFormat="1" ht="18" customHeight="1">
      <c r="A13" s="26" t="s">
        <v>16</v>
      </c>
      <c r="B13" s="26"/>
      <c r="C13" s="26"/>
      <c r="D13" s="26"/>
      <c r="E13" s="26"/>
      <c r="F13" s="26"/>
      <c r="G13" s="26"/>
      <c r="H13" s="26"/>
      <c r="I13" s="26"/>
      <c r="J13" s="20">
        <f>SUM(J11:J12)</f>
        <v>252780</v>
      </c>
      <c r="K13" s="4"/>
      <c r="L13" s="4"/>
    </row>
    <row r="14" spans="1:12" s="4" customFormat="1" ht="18" customHeight="1">
      <c r="A14" s="13">
        <v>8</v>
      </c>
      <c r="B14" s="14" t="s">
        <v>21</v>
      </c>
      <c r="C14" s="14" t="s">
        <v>13</v>
      </c>
      <c r="D14" s="13">
        <v>741</v>
      </c>
      <c r="E14" s="13">
        <v>500</v>
      </c>
      <c r="F14" s="16">
        <f t="shared" ref="F14:F17" si="6">D14*E14</f>
        <v>370500</v>
      </c>
      <c r="G14" s="16">
        <f>SUM(F14)</f>
        <v>370500</v>
      </c>
      <c r="H14" s="16">
        <f t="shared" ref="H14:H17" si="7">D14*400</f>
        <v>296400</v>
      </c>
      <c r="I14" s="16">
        <f>SUM(H14)</f>
        <v>296400</v>
      </c>
      <c r="J14" s="20">
        <f t="shared" ref="J14:J21" si="8">D14*330</f>
        <v>244530</v>
      </c>
      <c r="L14" s="5"/>
    </row>
    <row r="15" spans="1:12" s="4" customFormat="1" ht="18" customHeight="1">
      <c r="A15" s="13">
        <v>9</v>
      </c>
      <c r="B15" s="27" t="s">
        <v>22</v>
      </c>
      <c r="C15" s="14" t="s">
        <v>13</v>
      </c>
      <c r="D15" s="13">
        <v>140</v>
      </c>
      <c r="E15" s="15">
        <v>500</v>
      </c>
      <c r="F15" s="16">
        <f t="shared" si="6"/>
        <v>70000</v>
      </c>
      <c r="G15" s="28">
        <f>SUM(F15:F17)</f>
        <v>128500</v>
      </c>
      <c r="H15" s="16">
        <f t="shared" si="7"/>
        <v>56000</v>
      </c>
      <c r="I15" s="28">
        <f>SUM(H15:H17)</f>
        <v>102800</v>
      </c>
      <c r="J15" s="16">
        <f t="shared" si="8"/>
        <v>46200</v>
      </c>
    </row>
    <row r="16" spans="1:12" s="5" customFormat="1" ht="18" customHeight="1">
      <c r="A16" s="13">
        <v>11</v>
      </c>
      <c r="B16" s="27"/>
      <c r="C16" s="14" t="s">
        <v>23</v>
      </c>
      <c r="D16" s="13">
        <v>61</v>
      </c>
      <c r="E16" s="15">
        <v>500</v>
      </c>
      <c r="F16" s="16">
        <f t="shared" si="6"/>
        <v>30500</v>
      </c>
      <c r="G16" s="28"/>
      <c r="H16" s="16">
        <f t="shared" si="7"/>
        <v>24400</v>
      </c>
      <c r="I16" s="28"/>
      <c r="J16" s="16">
        <f t="shared" si="8"/>
        <v>20130</v>
      </c>
    </row>
    <row r="17" spans="1:10" s="5" customFormat="1" ht="18" customHeight="1">
      <c r="A17" s="13">
        <v>10</v>
      </c>
      <c r="B17" s="27"/>
      <c r="C17" s="14" t="s">
        <v>24</v>
      </c>
      <c r="D17" s="13">
        <v>56</v>
      </c>
      <c r="E17" s="15">
        <v>500</v>
      </c>
      <c r="F17" s="16">
        <f t="shared" si="6"/>
        <v>28000</v>
      </c>
      <c r="G17" s="28"/>
      <c r="H17" s="16">
        <f t="shared" si="7"/>
        <v>22400</v>
      </c>
      <c r="I17" s="28"/>
      <c r="J17" s="16">
        <f t="shared" si="8"/>
        <v>18480</v>
      </c>
    </row>
    <row r="18" spans="1:10" s="5" customFormat="1" ht="18" customHeight="1">
      <c r="A18" s="26" t="s">
        <v>16</v>
      </c>
      <c r="B18" s="26"/>
      <c r="C18" s="26"/>
      <c r="D18" s="26"/>
      <c r="E18" s="26"/>
      <c r="F18" s="26"/>
      <c r="G18" s="26"/>
      <c r="H18" s="26"/>
      <c r="I18" s="26"/>
      <c r="J18" s="20">
        <f>SUM(J15:J17)</f>
        <v>84810</v>
      </c>
    </row>
    <row r="19" spans="1:10" s="5" customFormat="1" ht="18" customHeight="1">
      <c r="A19" s="13">
        <v>12</v>
      </c>
      <c r="B19" s="14" t="s">
        <v>25</v>
      </c>
      <c r="C19" s="14" t="s">
        <v>13</v>
      </c>
      <c r="D19" s="13">
        <v>611</v>
      </c>
      <c r="E19" s="15">
        <v>500</v>
      </c>
      <c r="F19" s="16">
        <f t="shared" ref="F19:F21" si="9">D19*E19</f>
        <v>305500</v>
      </c>
      <c r="G19" s="16">
        <f>SUM(F19)</f>
        <v>305500</v>
      </c>
      <c r="H19" s="16">
        <f t="shared" ref="H19:H21" si="10">D19*400</f>
        <v>244400</v>
      </c>
      <c r="I19" s="16">
        <f>SUM(H19)</f>
        <v>244400</v>
      </c>
      <c r="J19" s="20">
        <f t="shared" si="8"/>
        <v>201630</v>
      </c>
    </row>
    <row r="20" spans="1:10" s="4" customFormat="1" ht="18" customHeight="1">
      <c r="A20" s="13">
        <v>13</v>
      </c>
      <c r="B20" s="27" t="s">
        <v>26</v>
      </c>
      <c r="C20" s="14" t="s">
        <v>13</v>
      </c>
      <c r="D20" s="13">
        <v>432</v>
      </c>
      <c r="E20" s="13">
        <v>500</v>
      </c>
      <c r="F20" s="16">
        <f t="shared" si="9"/>
        <v>216000</v>
      </c>
      <c r="G20" s="28">
        <f>SUM(F20:F21)</f>
        <v>315500</v>
      </c>
      <c r="H20" s="16">
        <f t="shared" si="10"/>
        <v>172800</v>
      </c>
      <c r="I20" s="28">
        <f>SUM(H20:H21)</f>
        <v>252400</v>
      </c>
      <c r="J20" s="16">
        <f t="shared" si="8"/>
        <v>142560</v>
      </c>
    </row>
    <row r="21" spans="1:10" s="4" customFormat="1" ht="18" customHeight="1">
      <c r="A21" s="13">
        <v>14</v>
      </c>
      <c r="B21" s="27"/>
      <c r="C21" s="14" t="s">
        <v>27</v>
      </c>
      <c r="D21" s="13">
        <v>199</v>
      </c>
      <c r="E21" s="13">
        <v>500</v>
      </c>
      <c r="F21" s="16">
        <f t="shared" si="9"/>
        <v>99500</v>
      </c>
      <c r="G21" s="28"/>
      <c r="H21" s="16">
        <f t="shared" si="10"/>
        <v>79600</v>
      </c>
      <c r="I21" s="28"/>
      <c r="J21" s="16">
        <f t="shared" si="8"/>
        <v>65670</v>
      </c>
    </row>
    <row r="22" spans="1:10" s="4" customFormat="1" ht="18" customHeight="1">
      <c r="A22" s="26" t="s">
        <v>16</v>
      </c>
      <c r="B22" s="26"/>
      <c r="C22" s="26"/>
      <c r="D22" s="26"/>
      <c r="E22" s="26"/>
      <c r="F22" s="26"/>
      <c r="G22" s="26"/>
      <c r="H22" s="26"/>
      <c r="I22" s="26"/>
      <c r="J22" s="20">
        <f>SUM(J20:J21)</f>
        <v>208230</v>
      </c>
    </row>
    <row r="23" spans="1:10" s="4" customFormat="1" ht="18" customHeight="1">
      <c r="A23" s="13">
        <v>15</v>
      </c>
      <c r="B23" s="27" t="s">
        <v>28</v>
      </c>
      <c r="C23" s="14" t="s">
        <v>13</v>
      </c>
      <c r="D23" s="13">
        <v>361</v>
      </c>
      <c r="E23" s="15">
        <v>500</v>
      </c>
      <c r="F23" s="16">
        <f t="shared" ref="F23:F26" si="11">D23*E23</f>
        <v>180500</v>
      </c>
      <c r="G23" s="28">
        <f>SUM(F23:F26)</f>
        <v>519000</v>
      </c>
      <c r="H23" s="16">
        <f t="shared" ref="H23:H26" si="12">D23*400</f>
        <v>144400</v>
      </c>
      <c r="I23" s="28">
        <f>SUM(H23:H26)</f>
        <v>415200</v>
      </c>
      <c r="J23" s="16">
        <f>D23*330</f>
        <v>119130</v>
      </c>
    </row>
    <row r="24" spans="1:10" s="5" customFormat="1" ht="18" customHeight="1">
      <c r="A24" s="13">
        <v>16</v>
      </c>
      <c r="B24" s="27"/>
      <c r="C24" s="14" t="s">
        <v>29</v>
      </c>
      <c r="D24" s="13">
        <v>234</v>
      </c>
      <c r="E24" s="15">
        <v>500</v>
      </c>
      <c r="F24" s="16">
        <f t="shared" si="11"/>
        <v>117000</v>
      </c>
      <c r="G24" s="28"/>
      <c r="H24" s="16">
        <f t="shared" si="12"/>
        <v>93600</v>
      </c>
      <c r="I24" s="28"/>
      <c r="J24" s="16">
        <f t="shared" ref="J24:J28" si="13">D24*330</f>
        <v>77220</v>
      </c>
    </row>
    <row r="25" spans="1:10" s="5" customFormat="1" ht="18" customHeight="1">
      <c r="A25" s="13">
        <v>17</v>
      </c>
      <c r="B25" s="27"/>
      <c r="C25" s="14" t="s">
        <v>30</v>
      </c>
      <c r="D25" s="13">
        <v>332</v>
      </c>
      <c r="E25" s="15">
        <v>500</v>
      </c>
      <c r="F25" s="16">
        <f t="shared" si="11"/>
        <v>166000</v>
      </c>
      <c r="G25" s="28"/>
      <c r="H25" s="16">
        <f t="shared" si="12"/>
        <v>132800</v>
      </c>
      <c r="I25" s="28"/>
      <c r="J25" s="16">
        <f t="shared" si="13"/>
        <v>109560</v>
      </c>
    </row>
    <row r="26" spans="1:10" s="5" customFormat="1" ht="18" customHeight="1">
      <c r="A26" s="13">
        <v>18</v>
      </c>
      <c r="B26" s="27"/>
      <c r="C26" s="14" t="s">
        <v>31</v>
      </c>
      <c r="D26" s="13">
        <v>111</v>
      </c>
      <c r="E26" s="15">
        <v>500</v>
      </c>
      <c r="F26" s="16">
        <f t="shared" si="11"/>
        <v>55500</v>
      </c>
      <c r="G26" s="28"/>
      <c r="H26" s="16">
        <f t="shared" si="12"/>
        <v>44400</v>
      </c>
      <c r="I26" s="28"/>
      <c r="J26" s="16">
        <f t="shared" si="13"/>
        <v>36630</v>
      </c>
    </row>
    <row r="27" spans="1:10" s="5" customFormat="1" ht="18" customHeight="1">
      <c r="A27" s="26" t="s">
        <v>16</v>
      </c>
      <c r="B27" s="26"/>
      <c r="C27" s="26"/>
      <c r="D27" s="26"/>
      <c r="E27" s="26"/>
      <c r="F27" s="26"/>
      <c r="G27" s="26"/>
      <c r="H27" s="26"/>
      <c r="I27" s="26"/>
      <c r="J27" s="20">
        <f>SUM(J23:J26)</f>
        <v>342540</v>
      </c>
    </row>
    <row r="28" spans="1:10" s="5" customFormat="1" ht="18" customHeight="1">
      <c r="A28" s="13">
        <v>19</v>
      </c>
      <c r="B28" s="14" t="s">
        <v>32</v>
      </c>
      <c r="C28" s="17" t="s">
        <v>33</v>
      </c>
      <c r="D28" s="13">
        <v>245</v>
      </c>
      <c r="E28" s="15">
        <v>500</v>
      </c>
      <c r="F28" s="16">
        <f t="shared" ref="F28:F30" si="14">D28*E28</f>
        <v>122500</v>
      </c>
      <c r="G28" s="16">
        <f>SUM(F28)</f>
        <v>122500</v>
      </c>
      <c r="H28" s="16">
        <f t="shared" ref="H28:H30" si="15">D28*400</f>
        <v>98000</v>
      </c>
      <c r="I28" s="16">
        <f>SUM(H28)</f>
        <v>98000</v>
      </c>
      <c r="J28" s="20">
        <f t="shared" si="13"/>
        <v>80850</v>
      </c>
    </row>
    <row r="29" spans="1:10" s="4" customFormat="1" ht="18" customHeight="1">
      <c r="A29" s="13">
        <v>20</v>
      </c>
      <c r="B29" s="27" t="s">
        <v>34</v>
      </c>
      <c r="C29" s="14" t="s">
        <v>13</v>
      </c>
      <c r="D29" s="13">
        <v>260</v>
      </c>
      <c r="E29" s="13">
        <v>500</v>
      </c>
      <c r="F29" s="16">
        <f t="shared" si="14"/>
        <v>130000</v>
      </c>
      <c r="G29" s="28">
        <f>SUM(F29:F30)</f>
        <v>215000</v>
      </c>
      <c r="H29" s="16">
        <f t="shared" si="15"/>
        <v>104000</v>
      </c>
      <c r="I29" s="28">
        <f>SUM(H29:H30)</f>
        <v>172000</v>
      </c>
      <c r="J29" s="16">
        <f t="shared" ref="J29:J32" si="16">D29*330</f>
        <v>85800</v>
      </c>
    </row>
    <row r="30" spans="1:10" s="4" customFormat="1" ht="18" customHeight="1">
      <c r="A30" s="13">
        <v>21</v>
      </c>
      <c r="B30" s="27"/>
      <c r="C30" s="14" t="s">
        <v>35</v>
      </c>
      <c r="D30" s="13">
        <v>170</v>
      </c>
      <c r="E30" s="13">
        <v>500</v>
      </c>
      <c r="F30" s="16">
        <f t="shared" si="14"/>
        <v>85000</v>
      </c>
      <c r="G30" s="28"/>
      <c r="H30" s="16">
        <f t="shared" si="15"/>
        <v>68000</v>
      </c>
      <c r="I30" s="28"/>
      <c r="J30" s="16">
        <f t="shared" si="16"/>
        <v>56100</v>
      </c>
    </row>
    <row r="31" spans="1:10" s="4" customFormat="1" ht="18" customHeight="1">
      <c r="A31" s="26" t="s">
        <v>16</v>
      </c>
      <c r="B31" s="26"/>
      <c r="C31" s="26"/>
      <c r="D31" s="26"/>
      <c r="E31" s="26"/>
      <c r="F31" s="26"/>
      <c r="G31" s="26"/>
      <c r="H31" s="26"/>
      <c r="I31" s="26"/>
      <c r="J31" s="20">
        <f>SUM(J29:J30)</f>
        <v>141900</v>
      </c>
    </row>
    <row r="32" spans="1:10" s="4" customFormat="1" ht="18" customHeight="1">
      <c r="A32" s="13">
        <v>22</v>
      </c>
      <c r="B32" s="14" t="s">
        <v>36</v>
      </c>
      <c r="C32" s="14" t="s">
        <v>13</v>
      </c>
      <c r="D32" s="13">
        <v>107</v>
      </c>
      <c r="E32" s="13">
        <v>500</v>
      </c>
      <c r="F32" s="16">
        <f t="shared" ref="F32:F35" si="17">D32*E32</f>
        <v>53500</v>
      </c>
      <c r="G32" s="16">
        <f>SUM(F32)</f>
        <v>53500</v>
      </c>
      <c r="H32" s="16">
        <f t="shared" ref="H32:H35" si="18">D32*400</f>
        <v>42800</v>
      </c>
      <c r="I32" s="16">
        <f>SUM(H32)</f>
        <v>42800</v>
      </c>
      <c r="J32" s="20">
        <f t="shared" si="16"/>
        <v>35310</v>
      </c>
    </row>
    <row r="33" spans="1:10" s="4" customFormat="1" ht="18" customHeight="1">
      <c r="A33" s="13">
        <v>23</v>
      </c>
      <c r="B33" s="27" t="s">
        <v>37</v>
      </c>
      <c r="C33" s="14" t="s">
        <v>38</v>
      </c>
      <c r="D33" s="13">
        <v>245</v>
      </c>
      <c r="E33" s="15">
        <v>500</v>
      </c>
      <c r="F33" s="16">
        <f t="shared" si="17"/>
        <v>122500</v>
      </c>
      <c r="G33" s="28">
        <f>SUM(F33:F35)</f>
        <v>254000</v>
      </c>
      <c r="H33" s="16">
        <f t="shared" si="18"/>
        <v>98000</v>
      </c>
      <c r="I33" s="28">
        <f>SUM(H33:H35)</f>
        <v>203200</v>
      </c>
      <c r="J33" s="16">
        <f t="shared" ref="J33:J37" si="19">D33*330</f>
        <v>80850</v>
      </c>
    </row>
    <row r="34" spans="1:10" s="4" customFormat="1" ht="18" customHeight="1">
      <c r="A34" s="13">
        <v>24</v>
      </c>
      <c r="B34" s="27"/>
      <c r="C34" s="14" t="s">
        <v>39</v>
      </c>
      <c r="D34" s="13">
        <v>205</v>
      </c>
      <c r="E34" s="15">
        <v>500</v>
      </c>
      <c r="F34" s="16">
        <f t="shared" si="17"/>
        <v>102500</v>
      </c>
      <c r="G34" s="28"/>
      <c r="H34" s="16">
        <f t="shared" si="18"/>
        <v>82000</v>
      </c>
      <c r="I34" s="28"/>
      <c r="J34" s="16">
        <f t="shared" si="19"/>
        <v>67650</v>
      </c>
    </row>
    <row r="35" spans="1:10" s="4" customFormat="1" ht="18" customHeight="1">
      <c r="A35" s="13">
        <v>25</v>
      </c>
      <c r="B35" s="27"/>
      <c r="C35" s="14" t="s">
        <v>40</v>
      </c>
      <c r="D35" s="13">
        <v>58</v>
      </c>
      <c r="E35" s="15">
        <v>500</v>
      </c>
      <c r="F35" s="16">
        <f t="shared" si="17"/>
        <v>29000</v>
      </c>
      <c r="G35" s="28"/>
      <c r="H35" s="16">
        <f t="shared" si="18"/>
        <v>23200</v>
      </c>
      <c r="I35" s="28"/>
      <c r="J35" s="16">
        <f t="shared" si="19"/>
        <v>19140</v>
      </c>
    </row>
    <row r="36" spans="1:10" s="4" customFormat="1" ht="18" customHeight="1">
      <c r="A36" s="26" t="s">
        <v>16</v>
      </c>
      <c r="B36" s="26"/>
      <c r="C36" s="26"/>
      <c r="D36" s="26"/>
      <c r="E36" s="26"/>
      <c r="F36" s="26"/>
      <c r="G36" s="26"/>
      <c r="H36" s="26"/>
      <c r="I36" s="26"/>
      <c r="J36" s="20">
        <f>SUM(J33:J35)</f>
        <v>167640</v>
      </c>
    </row>
    <row r="37" spans="1:10" s="4" customFormat="1" ht="18" customHeight="1">
      <c r="A37" s="13">
        <v>26</v>
      </c>
      <c r="B37" s="27" t="s">
        <v>41</v>
      </c>
      <c r="C37" s="14" t="s">
        <v>38</v>
      </c>
      <c r="D37" s="13">
        <v>349</v>
      </c>
      <c r="E37" s="13">
        <v>500</v>
      </c>
      <c r="F37" s="16">
        <f t="shared" ref="F37:F39" si="20">D37*E37</f>
        <v>174500</v>
      </c>
      <c r="G37" s="28">
        <f>SUM(F37:F39)</f>
        <v>311500</v>
      </c>
      <c r="H37" s="16">
        <f t="shared" ref="H37:H39" si="21">D37*400</f>
        <v>139600</v>
      </c>
      <c r="I37" s="28">
        <f>SUM(H37:H39)</f>
        <v>249200</v>
      </c>
      <c r="J37" s="16">
        <f t="shared" si="19"/>
        <v>115170</v>
      </c>
    </row>
    <row r="38" spans="1:10" s="4" customFormat="1" ht="18" customHeight="1">
      <c r="A38" s="13">
        <v>27</v>
      </c>
      <c r="B38" s="27"/>
      <c r="C38" s="14" t="s">
        <v>42</v>
      </c>
      <c r="D38" s="13">
        <v>185</v>
      </c>
      <c r="E38" s="13">
        <v>500</v>
      </c>
      <c r="F38" s="16">
        <f t="shared" si="20"/>
        <v>92500</v>
      </c>
      <c r="G38" s="28"/>
      <c r="H38" s="16">
        <f t="shared" si="21"/>
        <v>74000</v>
      </c>
      <c r="I38" s="28"/>
      <c r="J38" s="16">
        <f t="shared" ref="J38:J41" si="22">D38*330</f>
        <v>61050</v>
      </c>
    </row>
    <row r="39" spans="1:10" s="4" customFormat="1" ht="18" customHeight="1">
      <c r="A39" s="13">
        <v>28</v>
      </c>
      <c r="B39" s="27"/>
      <c r="C39" s="14" t="s">
        <v>43</v>
      </c>
      <c r="D39" s="13">
        <v>89</v>
      </c>
      <c r="E39" s="13">
        <v>500</v>
      </c>
      <c r="F39" s="16">
        <f t="shared" si="20"/>
        <v>44500</v>
      </c>
      <c r="G39" s="28"/>
      <c r="H39" s="16">
        <f t="shared" si="21"/>
        <v>35600</v>
      </c>
      <c r="I39" s="28"/>
      <c r="J39" s="16">
        <f t="shared" si="22"/>
        <v>29370</v>
      </c>
    </row>
    <row r="40" spans="1:10" s="4" customFormat="1" ht="18" customHeight="1">
      <c r="A40" s="26" t="s">
        <v>16</v>
      </c>
      <c r="B40" s="26"/>
      <c r="C40" s="26"/>
      <c r="D40" s="26"/>
      <c r="E40" s="26"/>
      <c r="F40" s="26"/>
      <c r="G40" s="26"/>
      <c r="H40" s="26"/>
      <c r="I40" s="26"/>
      <c r="J40" s="20">
        <f>SUM(J37:J39)</f>
        <v>205590</v>
      </c>
    </row>
    <row r="41" spans="1:10" s="4" customFormat="1" ht="18" customHeight="1">
      <c r="A41" s="13">
        <v>29</v>
      </c>
      <c r="B41" s="27" t="s">
        <v>44</v>
      </c>
      <c r="C41" s="14" t="s">
        <v>38</v>
      </c>
      <c r="D41" s="15">
        <v>234</v>
      </c>
      <c r="E41" s="15">
        <v>500</v>
      </c>
      <c r="F41" s="16">
        <f t="shared" ref="F41:F44" si="23">D41*E41</f>
        <v>117000</v>
      </c>
      <c r="G41" s="28">
        <f>SUM(F41:F44)</f>
        <v>272000</v>
      </c>
      <c r="H41" s="16">
        <f t="shared" ref="H41:H44" si="24">D41*400</f>
        <v>93600</v>
      </c>
      <c r="I41" s="28">
        <f>SUM(H41:H44)</f>
        <v>217600</v>
      </c>
      <c r="J41" s="16">
        <f t="shared" si="22"/>
        <v>77220</v>
      </c>
    </row>
    <row r="42" spans="1:10" s="4" customFormat="1" ht="18" customHeight="1">
      <c r="A42" s="13">
        <v>30</v>
      </c>
      <c r="B42" s="27"/>
      <c r="C42" s="14" t="s">
        <v>45</v>
      </c>
      <c r="D42" s="13">
        <v>134</v>
      </c>
      <c r="E42" s="15">
        <v>500</v>
      </c>
      <c r="F42" s="16">
        <f t="shared" si="23"/>
        <v>67000</v>
      </c>
      <c r="G42" s="28"/>
      <c r="H42" s="16">
        <f t="shared" si="24"/>
        <v>53600</v>
      </c>
      <c r="I42" s="28"/>
      <c r="J42" s="16">
        <f t="shared" ref="J42:J44" si="25">D42*330</f>
        <v>44220</v>
      </c>
    </row>
    <row r="43" spans="1:10" s="4" customFormat="1" ht="18" customHeight="1">
      <c r="A43" s="13">
        <v>32</v>
      </c>
      <c r="B43" s="27"/>
      <c r="C43" s="14" t="s">
        <v>46</v>
      </c>
      <c r="D43" s="13">
        <v>126</v>
      </c>
      <c r="E43" s="15">
        <v>500</v>
      </c>
      <c r="F43" s="16">
        <f t="shared" si="23"/>
        <v>63000</v>
      </c>
      <c r="G43" s="28"/>
      <c r="H43" s="16">
        <f t="shared" si="24"/>
        <v>50400</v>
      </c>
      <c r="I43" s="28"/>
      <c r="J43" s="16">
        <f t="shared" si="25"/>
        <v>41580</v>
      </c>
    </row>
    <row r="44" spans="1:10" s="4" customFormat="1" ht="18" customHeight="1">
      <c r="A44" s="13">
        <v>31</v>
      </c>
      <c r="B44" s="27"/>
      <c r="C44" s="14" t="s">
        <v>47</v>
      </c>
      <c r="D44" s="13">
        <v>50</v>
      </c>
      <c r="E44" s="15">
        <v>500</v>
      </c>
      <c r="F44" s="16">
        <f t="shared" si="23"/>
        <v>25000</v>
      </c>
      <c r="G44" s="28"/>
      <c r="H44" s="16">
        <f t="shared" si="24"/>
        <v>20000</v>
      </c>
      <c r="I44" s="28"/>
      <c r="J44" s="16">
        <f t="shared" si="25"/>
        <v>16500</v>
      </c>
    </row>
    <row r="45" spans="1:10" s="4" customFormat="1" ht="18" customHeight="1">
      <c r="A45" s="26" t="s">
        <v>16</v>
      </c>
      <c r="B45" s="26"/>
      <c r="C45" s="26"/>
      <c r="D45" s="26"/>
      <c r="E45" s="26"/>
      <c r="F45" s="26"/>
      <c r="G45" s="26"/>
      <c r="H45" s="26"/>
      <c r="I45" s="26"/>
      <c r="J45" s="20">
        <f>SUM(J41:J44)</f>
        <v>179520</v>
      </c>
    </row>
    <row r="46" spans="1:10" s="4" customFormat="1" ht="21.75" customHeight="1">
      <c r="A46" s="13">
        <v>33</v>
      </c>
      <c r="B46" s="18" t="s">
        <v>48</v>
      </c>
      <c r="C46" s="14" t="s">
        <v>49</v>
      </c>
      <c r="D46" s="13">
        <v>132</v>
      </c>
      <c r="E46" s="15">
        <v>500</v>
      </c>
      <c r="F46" s="16">
        <f t="shared" ref="F46:F49" si="26">D46*E46</f>
        <v>66000</v>
      </c>
      <c r="G46" s="16">
        <f>SUM(F46)</f>
        <v>66000</v>
      </c>
      <c r="H46" s="16">
        <f t="shared" ref="H46:H49" si="27">D46*400</f>
        <v>52800</v>
      </c>
      <c r="I46" s="16">
        <f>SUM(H46)</f>
        <v>52800</v>
      </c>
      <c r="J46" s="16">
        <v>45200</v>
      </c>
    </row>
    <row r="47" spans="1:10" s="5" customFormat="1" ht="21.75" customHeight="1">
      <c r="A47" s="13">
        <v>34</v>
      </c>
      <c r="B47" s="14" t="s">
        <v>50</v>
      </c>
      <c r="C47" s="14" t="s">
        <v>51</v>
      </c>
      <c r="D47" s="13">
        <v>253</v>
      </c>
      <c r="E47" s="13">
        <v>500</v>
      </c>
      <c r="F47" s="16">
        <f t="shared" si="26"/>
        <v>126500</v>
      </c>
      <c r="G47" s="16">
        <f>SUM(F47)</f>
        <v>126500</v>
      </c>
      <c r="H47" s="16">
        <f t="shared" si="27"/>
        <v>101200</v>
      </c>
      <c r="I47" s="16">
        <f>SUM(H47)</f>
        <v>101200</v>
      </c>
      <c r="J47" s="16">
        <v>86070</v>
      </c>
    </row>
    <row r="48" spans="1:10" s="5" customFormat="1" ht="21.75" customHeight="1">
      <c r="A48" s="13">
        <v>35</v>
      </c>
      <c r="B48" s="14" t="s">
        <v>50</v>
      </c>
      <c r="C48" s="14" t="s">
        <v>52</v>
      </c>
      <c r="D48" s="13">
        <v>478</v>
      </c>
      <c r="E48" s="15">
        <v>500</v>
      </c>
      <c r="F48" s="16">
        <f t="shared" si="26"/>
        <v>239000</v>
      </c>
      <c r="G48" s="16">
        <f t="shared" ref="G48:G49" si="28">SUM(F48)</f>
        <v>239000</v>
      </c>
      <c r="H48" s="16">
        <f t="shared" si="27"/>
        <v>191200</v>
      </c>
      <c r="I48" s="16">
        <f t="shared" ref="I48:I49" si="29">SUM(H48)</f>
        <v>191200</v>
      </c>
      <c r="J48" s="16">
        <v>164000</v>
      </c>
    </row>
    <row r="49" spans="1:10" s="4" customFormat="1" ht="21.75" customHeight="1">
      <c r="A49" s="13">
        <v>36</v>
      </c>
      <c r="B49" s="14" t="s">
        <v>50</v>
      </c>
      <c r="C49" s="14" t="s">
        <v>53</v>
      </c>
      <c r="D49" s="13">
        <v>203</v>
      </c>
      <c r="E49" s="13">
        <v>500</v>
      </c>
      <c r="F49" s="16">
        <f t="shared" si="26"/>
        <v>101500</v>
      </c>
      <c r="G49" s="16">
        <f t="shared" si="28"/>
        <v>101500</v>
      </c>
      <c r="H49" s="16">
        <f t="shared" si="27"/>
        <v>81200</v>
      </c>
      <c r="I49" s="16">
        <f t="shared" si="29"/>
        <v>81200</v>
      </c>
      <c r="J49" s="16">
        <v>69000</v>
      </c>
    </row>
    <row r="50" spans="1:10" s="4" customFormat="1" ht="21.75" customHeight="1">
      <c r="A50" s="13"/>
      <c r="B50" s="14"/>
      <c r="C50" s="14" t="s">
        <v>16</v>
      </c>
      <c r="D50" s="13">
        <f>SUM(D46:D49)</f>
        <v>1066</v>
      </c>
      <c r="E50" s="13"/>
      <c r="F50" s="16"/>
      <c r="G50" s="16"/>
      <c r="H50" s="16"/>
      <c r="I50" s="16"/>
      <c r="J50" s="20">
        <f>SUM(J46:J49)</f>
        <v>364270</v>
      </c>
    </row>
    <row r="51" spans="1:10" s="5" customFormat="1" ht="21.75" customHeight="1">
      <c r="A51" s="13"/>
      <c r="B51" s="14"/>
      <c r="C51" s="14" t="s">
        <v>54</v>
      </c>
      <c r="D51" s="13">
        <f t="shared" ref="D51:I51" si="30">SUM(D4:D49)</f>
        <v>9282</v>
      </c>
      <c r="E51" s="15">
        <v>500</v>
      </c>
      <c r="F51" s="16">
        <f t="shared" si="30"/>
        <v>4641000</v>
      </c>
      <c r="G51" s="16">
        <f t="shared" si="30"/>
        <v>4641000</v>
      </c>
      <c r="H51" s="16">
        <f t="shared" si="30"/>
        <v>3712800</v>
      </c>
      <c r="I51" s="16">
        <f t="shared" si="30"/>
        <v>3712800</v>
      </c>
      <c r="J51" s="16">
        <v>3075550</v>
      </c>
    </row>
    <row r="52" spans="1:10" s="4" customFormat="1" ht="21.75" customHeight="1">
      <c r="A52" s="13">
        <v>1</v>
      </c>
      <c r="B52" s="14" t="s">
        <v>50</v>
      </c>
      <c r="C52" s="14" t="s">
        <v>55</v>
      </c>
      <c r="D52" s="13">
        <v>985</v>
      </c>
      <c r="E52" s="19">
        <v>625</v>
      </c>
      <c r="F52" s="16">
        <f t="shared" ref="F52:F63" si="31">D52*E52</f>
        <v>615625</v>
      </c>
      <c r="G52" s="16">
        <f>F52</f>
        <v>615625</v>
      </c>
      <c r="H52" s="16">
        <f>D52*500</f>
        <v>492500</v>
      </c>
      <c r="I52" s="16">
        <f>SUM(H52)</f>
        <v>492500</v>
      </c>
      <c r="J52" s="16">
        <f>D52*330</f>
        <v>325050</v>
      </c>
    </row>
    <row r="53" spans="1:10" s="4" customFormat="1" ht="21.75" customHeight="1">
      <c r="A53" s="13">
        <v>2</v>
      </c>
      <c r="B53" s="14" t="s">
        <v>50</v>
      </c>
      <c r="C53" s="14" t="s">
        <v>56</v>
      </c>
      <c r="D53" s="13">
        <v>674</v>
      </c>
      <c r="E53" s="19">
        <v>625</v>
      </c>
      <c r="F53" s="16">
        <f t="shared" si="31"/>
        <v>421250</v>
      </c>
      <c r="G53" s="16">
        <f t="shared" ref="G53:G63" si="32">F53</f>
        <v>421250</v>
      </c>
      <c r="H53" s="16">
        <f t="shared" ref="H53:H63" si="33">D53*500</f>
        <v>337000</v>
      </c>
      <c r="I53" s="16">
        <f t="shared" ref="I53:I63" si="34">SUM(H53)</f>
        <v>337000</v>
      </c>
      <c r="J53" s="16">
        <f t="shared" ref="J53:J63" si="35">D53*330</f>
        <v>222420</v>
      </c>
    </row>
    <row r="54" spans="1:10" s="4" customFormat="1" ht="21.75" customHeight="1">
      <c r="A54" s="13">
        <v>3</v>
      </c>
      <c r="B54" s="14" t="s">
        <v>50</v>
      </c>
      <c r="C54" s="14" t="s">
        <v>57</v>
      </c>
      <c r="D54" s="13">
        <v>1354</v>
      </c>
      <c r="E54" s="19">
        <v>625</v>
      </c>
      <c r="F54" s="16">
        <f t="shared" si="31"/>
        <v>846250</v>
      </c>
      <c r="G54" s="16">
        <f t="shared" si="32"/>
        <v>846250</v>
      </c>
      <c r="H54" s="16">
        <f t="shared" si="33"/>
        <v>677000</v>
      </c>
      <c r="I54" s="16">
        <f t="shared" si="34"/>
        <v>677000</v>
      </c>
      <c r="J54" s="16">
        <f t="shared" si="35"/>
        <v>446820</v>
      </c>
    </row>
    <row r="55" spans="1:10" s="4" customFormat="1" ht="21.75" customHeight="1">
      <c r="A55" s="13">
        <v>4</v>
      </c>
      <c r="B55" s="14" t="s">
        <v>50</v>
      </c>
      <c r="C55" s="14" t="s">
        <v>58</v>
      </c>
      <c r="D55" s="13">
        <v>412</v>
      </c>
      <c r="E55" s="19">
        <v>625</v>
      </c>
      <c r="F55" s="16">
        <f t="shared" si="31"/>
        <v>257500</v>
      </c>
      <c r="G55" s="16">
        <f t="shared" si="32"/>
        <v>257500</v>
      </c>
      <c r="H55" s="16">
        <f t="shared" si="33"/>
        <v>206000</v>
      </c>
      <c r="I55" s="16">
        <f t="shared" si="34"/>
        <v>206000</v>
      </c>
      <c r="J55" s="16">
        <f t="shared" si="35"/>
        <v>135960</v>
      </c>
    </row>
    <row r="56" spans="1:10" s="4" customFormat="1" ht="21.75" customHeight="1">
      <c r="A56" s="13">
        <v>5</v>
      </c>
      <c r="B56" s="14" t="s">
        <v>50</v>
      </c>
      <c r="C56" s="14" t="s">
        <v>59</v>
      </c>
      <c r="D56" s="13">
        <v>613</v>
      </c>
      <c r="E56" s="19">
        <v>625</v>
      </c>
      <c r="F56" s="16">
        <f t="shared" si="31"/>
        <v>383125</v>
      </c>
      <c r="G56" s="16">
        <f t="shared" si="32"/>
        <v>383125</v>
      </c>
      <c r="H56" s="16">
        <f t="shared" si="33"/>
        <v>306500</v>
      </c>
      <c r="I56" s="16">
        <f t="shared" si="34"/>
        <v>306500</v>
      </c>
      <c r="J56" s="16">
        <f t="shared" si="35"/>
        <v>202290</v>
      </c>
    </row>
    <row r="57" spans="1:10" s="4" customFormat="1" ht="21.75" customHeight="1">
      <c r="A57" s="13">
        <v>6</v>
      </c>
      <c r="B57" s="14" t="s">
        <v>50</v>
      </c>
      <c r="C57" s="14" t="s">
        <v>60</v>
      </c>
      <c r="D57" s="13">
        <v>917</v>
      </c>
      <c r="E57" s="19">
        <v>625</v>
      </c>
      <c r="F57" s="16">
        <f t="shared" si="31"/>
        <v>573125</v>
      </c>
      <c r="G57" s="16">
        <f t="shared" si="32"/>
        <v>573125</v>
      </c>
      <c r="H57" s="16">
        <f t="shared" si="33"/>
        <v>458500</v>
      </c>
      <c r="I57" s="16">
        <f t="shared" si="34"/>
        <v>458500</v>
      </c>
      <c r="J57" s="16">
        <f t="shared" si="35"/>
        <v>302610</v>
      </c>
    </row>
    <row r="58" spans="1:10" s="4" customFormat="1" ht="21.75" customHeight="1">
      <c r="A58" s="13">
        <v>7</v>
      </c>
      <c r="B58" s="14" t="s">
        <v>50</v>
      </c>
      <c r="C58" s="14" t="s">
        <v>61</v>
      </c>
      <c r="D58" s="13">
        <v>404</v>
      </c>
      <c r="E58" s="19">
        <v>625</v>
      </c>
      <c r="F58" s="16">
        <f t="shared" si="31"/>
        <v>252500</v>
      </c>
      <c r="G58" s="16">
        <f t="shared" si="32"/>
        <v>252500</v>
      </c>
      <c r="H58" s="16">
        <f t="shared" si="33"/>
        <v>202000</v>
      </c>
      <c r="I58" s="16">
        <f t="shared" si="34"/>
        <v>202000</v>
      </c>
      <c r="J58" s="16">
        <f t="shared" si="35"/>
        <v>133320</v>
      </c>
    </row>
    <row r="59" spans="1:10" s="4" customFormat="1" ht="21.75" customHeight="1">
      <c r="A59" s="13">
        <v>8</v>
      </c>
      <c r="B59" s="14" t="s">
        <v>50</v>
      </c>
      <c r="C59" s="14" t="s">
        <v>62</v>
      </c>
      <c r="D59" s="13">
        <v>469</v>
      </c>
      <c r="E59" s="19">
        <v>625</v>
      </c>
      <c r="F59" s="16">
        <f t="shared" si="31"/>
        <v>293125</v>
      </c>
      <c r="G59" s="16">
        <f t="shared" si="32"/>
        <v>293125</v>
      </c>
      <c r="H59" s="16">
        <f t="shared" si="33"/>
        <v>234500</v>
      </c>
      <c r="I59" s="16">
        <f t="shared" si="34"/>
        <v>234500</v>
      </c>
      <c r="J59" s="16">
        <f t="shared" si="35"/>
        <v>154770</v>
      </c>
    </row>
    <row r="60" spans="1:10" s="4" customFormat="1" ht="21.75" customHeight="1">
      <c r="A60" s="13">
        <v>9</v>
      </c>
      <c r="B60" s="14" t="s">
        <v>50</v>
      </c>
      <c r="C60" s="14" t="s">
        <v>63</v>
      </c>
      <c r="D60" s="13">
        <v>239</v>
      </c>
      <c r="E60" s="19">
        <v>625</v>
      </c>
      <c r="F60" s="16">
        <f t="shared" si="31"/>
        <v>149375</v>
      </c>
      <c r="G60" s="16">
        <f t="shared" si="32"/>
        <v>149375</v>
      </c>
      <c r="H60" s="16">
        <f t="shared" si="33"/>
        <v>119500</v>
      </c>
      <c r="I60" s="16">
        <f t="shared" si="34"/>
        <v>119500</v>
      </c>
      <c r="J60" s="16">
        <f t="shared" si="35"/>
        <v>78870</v>
      </c>
    </row>
    <row r="61" spans="1:10" s="4" customFormat="1" ht="21.75" customHeight="1">
      <c r="A61" s="13">
        <v>10</v>
      </c>
      <c r="B61" s="14" t="s">
        <v>50</v>
      </c>
      <c r="C61" s="14" t="s">
        <v>64</v>
      </c>
      <c r="D61" s="13">
        <v>719</v>
      </c>
      <c r="E61" s="19">
        <v>625</v>
      </c>
      <c r="F61" s="16">
        <f t="shared" si="31"/>
        <v>449375</v>
      </c>
      <c r="G61" s="16">
        <f t="shared" si="32"/>
        <v>449375</v>
      </c>
      <c r="H61" s="16">
        <f t="shared" si="33"/>
        <v>359500</v>
      </c>
      <c r="I61" s="16">
        <f t="shared" si="34"/>
        <v>359500</v>
      </c>
      <c r="J61" s="16">
        <f t="shared" si="35"/>
        <v>237270</v>
      </c>
    </row>
    <row r="62" spans="1:10" s="4" customFormat="1" ht="21.75" customHeight="1">
      <c r="A62" s="13">
        <v>11</v>
      </c>
      <c r="B62" s="14" t="s">
        <v>50</v>
      </c>
      <c r="C62" s="14" t="s">
        <v>65</v>
      </c>
      <c r="D62" s="13">
        <v>1147</v>
      </c>
      <c r="E62" s="19">
        <v>625</v>
      </c>
      <c r="F62" s="16">
        <f t="shared" si="31"/>
        <v>716875</v>
      </c>
      <c r="G62" s="16">
        <f t="shared" si="32"/>
        <v>716875</v>
      </c>
      <c r="H62" s="16">
        <f t="shared" si="33"/>
        <v>573500</v>
      </c>
      <c r="I62" s="16">
        <f t="shared" si="34"/>
        <v>573500</v>
      </c>
      <c r="J62" s="16">
        <f t="shared" si="35"/>
        <v>378510</v>
      </c>
    </row>
    <row r="63" spans="1:10" s="4" customFormat="1" ht="21.75" customHeight="1">
      <c r="A63" s="13">
        <v>12</v>
      </c>
      <c r="B63" s="14" t="s">
        <v>50</v>
      </c>
      <c r="C63" s="14" t="s">
        <v>66</v>
      </c>
      <c r="D63" s="13">
        <v>628</v>
      </c>
      <c r="E63" s="19">
        <v>625</v>
      </c>
      <c r="F63" s="16">
        <f t="shared" si="31"/>
        <v>392500</v>
      </c>
      <c r="G63" s="16">
        <f t="shared" si="32"/>
        <v>392500</v>
      </c>
      <c r="H63" s="16">
        <f t="shared" si="33"/>
        <v>314000</v>
      </c>
      <c r="I63" s="16">
        <f t="shared" si="34"/>
        <v>314000</v>
      </c>
      <c r="J63" s="16">
        <f t="shared" si="35"/>
        <v>207240</v>
      </c>
    </row>
    <row r="64" spans="1:10" s="4" customFormat="1" ht="21.75" customHeight="1">
      <c r="A64" s="13"/>
      <c r="B64" s="14"/>
      <c r="C64" s="14"/>
      <c r="D64" s="13"/>
      <c r="E64" s="19"/>
      <c r="F64" s="16"/>
      <c r="G64" s="16"/>
      <c r="H64" s="16"/>
      <c r="I64" s="16"/>
      <c r="J64" s="16"/>
    </row>
    <row r="65" spans="1:12" s="4" customFormat="1" ht="21.75" customHeight="1">
      <c r="A65" s="13">
        <v>13</v>
      </c>
      <c r="B65" s="14" t="s">
        <v>50</v>
      </c>
      <c r="C65" s="14" t="s">
        <v>67</v>
      </c>
      <c r="D65" s="13">
        <v>519</v>
      </c>
      <c r="E65" s="19">
        <v>625</v>
      </c>
      <c r="F65" s="16">
        <f t="shared" ref="F65:F72" si="36">D65*E65</f>
        <v>324375</v>
      </c>
      <c r="G65" s="16">
        <f t="shared" ref="G65:G72" si="37">F65</f>
        <v>324375</v>
      </c>
      <c r="H65" s="16">
        <f t="shared" ref="H65:H72" si="38">D65*500</f>
        <v>259500</v>
      </c>
      <c r="I65" s="16">
        <f t="shared" ref="I65:I72" si="39">SUM(H65)</f>
        <v>259500</v>
      </c>
      <c r="J65" s="16">
        <f t="shared" ref="J65:J75" si="40">D65*330</f>
        <v>171270</v>
      </c>
    </row>
    <row r="66" spans="1:12" s="4" customFormat="1" ht="21.75" customHeight="1">
      <c r="A66" s="13">
        <v>14</v>
      </c>
      <c r="B66" s="14" t="s">
        <v>50</v>
      </c>
      <c r="C66" s="14" t="s">
        <v>68</v>
      </c>
      <c r="D66" s="13">
        <v>209</v>
      </c>
      <c r="E66" s="19">
        <v>625</v>
      </c>
      <c r="F66" s="16">
        <f t="shared" si="36"/>
        <v>130625</v>
      </c>
      <c r="G66" s="16">
        <f t="shared" si="37"/>
        <v>130625</v>
      </c>
      <c r="H66" s="16">
        <f t="shared" si="38"/>
        <v>104500</v>
      </c>
      <c r="I66" s="16">
        <f t="shared" si="39"/>
        <v>104500</v>
      </c>
      <c r="J66" s="16">
        <f t="shared" si="40"/>
        <v>68970</v>
      </c>
    </row>
    <row r="67" spans="1:12" s="4" customFormat="1" ht="21.75" customHeight="1">
      <c r="A67" s="13"/>
      <c r="B67" s="14"/>
      <c r="C67" s="14"/>
      <c r="D67" s="13"/>
      <c r="E67" s="19"/>
      <c r="F67" s="16"/>
      <c r="G67" s="16"/>
      <c r="H67" s="16"/>
      <c r="I67" s="16"/>
      <c r="J67" s="16">
        <f>SUM(J65:J66)</f>
        <v>240240</v>
      </c>
    </row>
    <row r="68" spans="1:12" s="4" customFormat="1" ht="21.75" customHeight="1">
      <c r="A68" s="13">
        <v>15</v>
      </c>
      <c r="B68" s="14" t="s">
        <v>50</v>
      </c>
      <c r="C68" s="14" t="s">
        <v>69</v>
      </c>
      <c r="D68" s="13">
        <v>268</v>
      </c>
      <c r="E68" s="19">
        <v>625</v>
      </c>
      <c r="F68" s="16">
        <f t="shared" si="36"/>
        <v>167500</v>
      </c>
      <c r="G68" s="16">
        <f t="shared" si="37"/>
        <v>167500</v>
      </c>
      <c r="H68" s="16">
        <f t="shared" si="38"/>
        <v>134000</v>
      </c>
      <c r="I68" s="16">
        <f t="shared" si="39"/>
        <v>134000</v>
      </c>
      <c r="J68" s="16">
        <f t="shared" si="40"/>
        <v>88440</v>
      </c>
    </row>
    <row r="69" spans="1:12" s="4" customFormat="1" ht="21.75" customHeight="1">
      <c r="A69" s="13">
        <v>16</v>
      </c>
      <c r="B69" s="14" t="s">
        <v>50</v>
      </c>
      <c r="C69" s="14" t="s">
        <v>70</v>
      </c>
      <c r="D69" s="13">
        <v>163</v>
      </c>
      <c r="E69" s="19">
        <v>625</v>
      </c>
      <c r="F69" s="16">
        <f t="shared" si="36"/>
        <v>101875</v>
      </c>
      <c r="G69" s="16">
        <f t="shared" si="37"/>
        <v>101875</v>
      </c>
      <c r="H69" s="16">
        <f t="shared" si="38"/>
        <v>81500</v>
      </c>
      <c r="I69" s="16">
        <f t="shared" si="39"/>
        <v>81500</v>
      </c>
      <c r="J69" s="16">
        <f t="shared" si="40"/>
        <v>53790</v>
      </c>
    </row>
    <row r="70" spans="1:12" s="4" customFormat="1" ht="21.75" customHeight="1">
      <c r="A70" s="13">
        <v>17</v>
      </c>
      <c r="B70" s="14" t="s">
        <v>50</v>
      </c>
      <c r="C70" s="14" t="s">
        <v>71</v>
      </c>
      <c r="D70" s="13">
        <v>342</v>
      </c>
      <c r="E70" s="19">
        <v>625</v>
      </c>
      <c r="F70" s="16">
        <f t="shared" si="36"/>
        <v>213750</v>
      </c>
      <c r="G70" s="16">
        <f t="shared" si="37"/>
        <v>213750</v>
      </c>
      <c r="H70" s="16">
        <f t="shared" si="38"/>
        <v>171000</v>
      </c>
      <c r="I70" s="16">
        <f t="shared" si="39"/>
        <v>171000</v>
      </c>
      <c r="J70" s="16">
        <f t="shared" si="40"/>
        <v>112860</v>
      </c>
    </row>
    <row r="71" spans="1:12" s="4" customFormat="1" ht="21.75" customHeight="1">
      <c r="A71" s="13">
        <v>18</v>
      </c>
      <c r="B71" s="14" t="s">
        <v>50</v>
      </c>
      <c r="C71" s="14" t="s">
        <v>72</v>
      </c>
      <c r="D71" s="13">
        <v>376</v>
      </c>
      <c r="E71" s="19">
        <v>625</v>
      </c>
      <c r="F71" s="16">
        <f t="shared" si="36"/>
        <v>235000</v>
      </c>
      <c r="G71" s="16">
        <f t="shared" si="37"/>
        <v>235000</v>
      </c>
      <c r="H71" s="16">
        <f t="shared" si="38"/>
        <v>188000</v>
      </c>
      <c r="I71" s="16">
        <f t="shared" si="39"/>
        <v>188000</v>
      </c>
      <c r="J71" s="16">
        <f t="shared" si="40"/>
        <v>124080</v>
      </c>
    </row>
    <row r="72" spans="1:12" s="4" customFormat="1" ht="21.75" customHeight="1">
      <c r="A72" s="13">
        <v>19</v>
      </c>
      <c r="B72" s="14" t="s">
        <v>50</v>
      </c>
      <c r="C72" s="14" t="s">
        <v>73</v>
      </c>
      <c r="D72" s="13">
        <v>317</v>
      </c>
      <c r="E72" s="19">
        <v>625</v>
      </c>
      <c r="F72" s="16">
        <f t="shared" si="36"/>
        <v>198125</v>
      </c>
      <c r="G72" s="16">
        <f t="shared" si="37"/>
        <v>198125</v>
      </c>
      <c r="H72" s="16">
        <f t="shared" si="38"/>
        <v>158500</v>
      </c>
      <c r="I72" s="16">
        <f t="shared" si="39"/>
        <v>158500</v>
      </c>
      <c r="J72" s="16">
        <f t="shared" si="40"/>
        <v>104610</v>
      </c>
    </row>
    <row r="73" spans="1:12" s="4" customFormat="1" ht="21.75" customHeight="1">
      <c r="A73" s="13"/>
      <c r="B73" s="14"/>
      <c r="C73" s="14" t="s">
        <v>74</v>
      </c>
      <c r="D73" s="13">
        <f t="shared" ref="D73:I73" si="41">SUM(D52:D72)</f>
        <v>10755</v>
      </c>
      <c r="E73" s="19">
        <v>625</v>
      </c>
      <c r="F73" s="16">
        <f t="shared" si="41"/>
        <v>6721875</v>
      </c>
      <c r="G73" s="16">
        <f t="shared" si="41"/>
        <v>6721875</v>
      </c>
      <c r="H73" s="16">
        <f t="shared" si="41"/>
        <v>5377500</v>
      </c>
      <c r="I73" s="16">
        <f t="shared" si="41"/>
        <v>5377500</v>
      </c>
      <c r="J73" s="20">
        <f t="shared" si="40"/>
        <v>3549150</v>
      </c>
    </row>
    <row r="74" spans="1:12" s="4" customFormat="1" ht="21.75" customHeight="1">
      <c r="A74" s="13">
        <v>1</v>
      </c>
      <c r="B74" s="13" t="s">
        <v>50</v>
      </c>
      <c r="C74" s="13" t="s">
        <v>75</v>
      </c>
      <c r="D74" s="13">
        <v>200</v>
      </c>
      <c r="E74" s="19">
        <v>625</v>
      </c>
      <c r="F74" s="16">
        <f>D74*E74</f>
        <v>125000</v>
      </c>
      <c r="G74" s="16">
        <f>F74</f>
        <v>125000</v>
      </c>
      <c r="H74" s="16">
        <f>D74*500</f>
        <v>100000</v>
      </c>
      <c r="I74" s="16">
        <f>SUM(H74)</f>
        <v>100000</v>
      </c>
      <c r="J74" s="16">
        <f t="shared" si="40"/>
        <v>66000</v>
      </c>
    </row>
    <row r="75" spans="1:12" s="4" customFormat="1" ht="21" customHeight="1">
      <c r="A75" s="13"/>
      <c r="B75" s="13"/>
      <c r="C75" s="13" t="s">
        <v>76</v>
      </c>
      <c r="D75" s="13">
        <f t="shared" ref="D75:H75" si="42">SUM(D74)</f>
        <v>200</v>
      </c>
      <c r="E75" s="19">
        <v>625</v>
      </c>
      <c r="F75" s="16">
        <f t="shared" si="42"/>
        <v>125000</v>
      </c>
      <c r="G75" s="16">
        <f t="shared" si="42"/>
        <v>125000</v>
      </c>
      <c r="H75" s="16">
        <f t="shared" si="42"/>
        <v>100000</v>
      </c>
      <c r="I75" s="16">
        <f>SUM(H75)</f>
        <v>100000</v>
      </c>
      <c r="J75" s="20">
        <f t="shared" si="40"/>
        <v>66000</v>
      </c>
    </row>
    <row r="76" spans="1:12" s="4" customFormat="1" ht="21.75" customHeight="1">
      <c r="A76" s="13"/>
      <c r="B76" s="13"/>
      <c r="C76" s="14" t="s">
        <v>77</v>
      </c>
      <c r="D76" s="21">
        <f t="shared" ref="D76:I76" si="43">D51+D73+D75</f>
        <v>20237</v>
      </c>
      <c r="E76" s="21"/>
      <c r="F76" s="21">
        <f t="shared" si="43"/>
        <v>11487875</v>
      </c>
      <c r="G76" s="21">
        <f t="shared" si="43"/>
        <v>11487875</v>
      </c>
      <c r="H76" s="21">
        <f t="shared" si="43"/>
        <v>9190300</v>
      </c>
      <c r="I76" s="21">
        <f t="shared" si="43"/>
        <v>9190300</v>
      </c>
      <c r="J76" s="16">
        <v>6690700</v>
      </c>
      <c r="L76" s="23"/>
    </row>
    <row r="78" spans="1:12">
      <c r="B78" s="7" t="s">
        <v>78</v>
      </c>
      <c r="C78" s="8" t="s">
        <v>79</v>
      </c>
      <c r="F78" s="22"/>
    </row>
    <row r="79" spans="1:12">
      <c r="F79" s="22"/>
    </row>
  </sheetData>
  <autoFilter ref="A3:L76"/>
  <mergeCells count="42">
    <mergeCell ref="G37:G39"/>
    <mergeCell ref="G41:G44"/>
    <mergeCell ref="I4:I6"/>
    <mergeCell ref="I8:I9"/>
    <mergeCell ref="I11:I12"/>
    <mergeCell ref="I15:I17"/>
    <mergeCell ref="I20:I21"/>
    <mergeCell ref="I23:I26"/>
    <mergeCell ref="I29:I30"/>
    <mergeCell ref="I33:I35"/>
    <mergeCell ref="I37:I39"/>
    <mergeCell ref="I41:I44"/>
    <mergeCell ref="A40:I40"/>
    <mergeCell ref="A45:I45"/>
    <mergeCell ref="B4:B6"/>
    <mergeCell ref="B8:B9"/>
    <mergeCell ref="B11:B12"/>
    <mergeCell ref="B15:B17"/>
    <mergeCell ref="B20:B21"/>
    <mergeCell ref="B23:B26"/>
    <mergeCell ref="B29:B30"/>
    <mergeCell ref="B33:B35"/>
    <mergeCell ref="B37:B39"/>
    <mergeCell ref="B41:B44"/>
    <mergeCell ref="G4:G6"/>
    <mergeCell ref="G8:G9"/>
    <mergeCell ref="G11:G12"/>
    <mergeCell ref="G15:G17"/>
    <mergeCell ref="A18:I18"/>
    <mergeCell ref="A22:I22"/>
    <mergeCell ref="A27:I27"/>
    <mergeCell ref="A31:I31"/>
    <mergeCell ref="A36:I36"/>
    <mergeCell ref="G20:G21"/>
    <mergeCell ref="G23:G26"/>
    <mergeCell ref="G29:G30"/>
    <mergeCell ref="G33:G35"/>
    <mergeCell ref="A1:J1"/>
    <mergeCell ref="A2:J2"/>
    <mergeCell ref="A7:I7"/>
    <mergeCell ref="A10:I10"/>
    <mergeCell ref="A13:I13"/>
  </mergeCells>
  <phoneticPr fontId="52" type="noConversion"/>
  <printOptions horizontalCentered="1"/>
  <pageMargins left="0.39305555555555599" right="0.39305555555555599" top="0.59027777777777801" bottom="0.27500000000000002" header="0.43263888888888902" footer="0.15625"/>
  <pageSetup paperSize="9" orientation="landscape" r:id="rId1"/>
  <headerFooter alignWithMargins="0"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pgos</dc:creator>
  <cp:lastModifiedBy>czjbgs</cp:lastModifiedBy>
  <cp:lastPrinted>2019-03-21T01:05:00Z</cp:lastPrinted>
  <dcterms:created xsi:type="dcterms:W3CDTF">2019-03-21T00:44:00Z</dcterms:created>
  <dcterms:modified xsi:type="dcterms:W3CDTF">2019-11-21T07:34:59Z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