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90" tabRatio="722" firstSheet="30" activeTab="32"/>
  </bookViews>
  <sheets>
    <sheet name="盈江县2020年政府预算公开表目录" sheetId="1" r:id="rId1"/>
    <sheet name="1-1云南省德宏州盈江县一般公共预算收入情况表" sheetId="2" r:id="rId2"/>
    <sheet name="1-2云南省德宏州盈江县一般公共预算支出情况表" sheetId="3" r:id="rId3"/>
    <sheet name="1-3云南省德宏州盈江县县本级一般公共预算收入情况表" sheetId="4" r:id="rId4"/>
    <sheet name="1-4德宏州盈江县县本级一般公共预算支出情况表（公开到项级）" sheetId="5" r:id="rId5"/>
    <sheet name="1-5盈江县县本级一般公共预算基本支出情况表（公开到款级）" sheetId="6" r:id="rId6"/>
    <sheet name="1-6盈江县县本级一般公共预算支出表（省对下转移支付项目）" sheetId="7" r:id="rId7"/>
    <sheet name="1-7云南省德宏州盈江县分地区税收返还和转移支付预算表" sheetId="8" r:id="rId8"/>
    <sheet name="1-8盈江县县本级“三公”经费预算财政拨款情况统计表" sheetId="9" r:id="rId9"/>
    <sheet name="2-1盈江县政府性基金预算收入情况表" sheetId="10" r:id="rId10"/>
    <sheet name="2-2盈江县政府性基金预算支出情况表" sheetId="11" r:id="rId11"/>
    <sheet name="2-3盈江县县本级政府性基金预算收入情况表" sheetId="12" r:id="rId12"/>
    <sheet name="2-4盈江县县本级政府性基金预算支出情况表（公开到项级）" sheetId="13" r:id="rId13"/>
    <sheet name="2-5盈江县县本级政府性基金支出表（省对下转移支付）" sheetId="14" r:id="rId14"/>
    <sheet name="3-1云南省德宏州盈江县国有资本经营收入预算情况表" sheetId="15" r:id="rId15"/>
    <sheet name="3-2云南省德宏州盈江县国有资本经营支出预算情况表" sheetId="16" r:id="rId16"/>
    <sheet name="3-3盈江县县本级国有资本经营收入预算情况表" sheetId="17" r:id="rId17"/>
    <sheet name="3-4盈江县县本级国有资本经营支出预算情况表（公开到项级）" sheetId="18" r:id="rId18"/>
    <sheet name="3-5 云南德宏州盈江县国有资本经营预算转移支付表 （分地区）" sheetId="19" r:id="rId19"/>
    <sheet name="3-6 盈江县国有资本经营预算转移支付表（分项目）" sheetId="20" r:id="rId20"/>
    <sheet name="4-1云南省德宏州盈江县社会保险基金收入预算情况表" sheetId="21" r:id="rId21"/>
    <sheet name="4-2云南省德宏州盈江县社会保险基金支出预算情况表" sheetId="22" r:id="rId22"/>
    <sheet name="4-3云南德宏州盈江县县本社会保险基金收入预算情况表" sheetId="23" r:id="rId23"/>
    <sheet name="4-4云南德宏州盈江县县本级社会保险基金支出预算情况表" sheetId="24" r:id="rId24"/>
    <sheet name="5-1   盈江县2019年地方政府债务限额及余额预算情况表" sheetId="25" r:id="rId25"/>
    <sheet name="5-2  盈江县 2019年地方政府一般债务余额情况表" sheetId="26" r:id="rId26"/>
    <sheet name="5-3 盈江县 本级2019年地方政府一般债务余额情况表" sheetId="27" r:id="rId27"/>
    <sheet name="5-4 盈江县 2019年地方政府专项债务余额情况表" sheetId="28" r:id="rId28"/>
    <sheet name="5-5 盈江县本级2019年地方政府专项债务余额情况表（本级）" sheetId="29" r:id="rId29"/>
    <sheet name="5-6 云南省德宏州盈江县地方政府债券发行及还本付息情况表" sheetId="30" r:id="rId30"/>
    <sheet name="5-7 盈江县2020年本级政府专项债务限额和余额情况表" sheetId="31" r:id="rId31"/>
    <sheet name="5-8 盈江县2019年年初新增地方政府债券资金安排表" sheetId="32" r:id="rId32"/>
    <sheet name="6-1盈江县重大政策和重点项目绩效目标表" sheetId="33" r:id="rId33"/>
    <sheet name="6-2盈江县重点工作情况解释说明汇总表" sheetId="34" r:id="rId34"/>
  </sheets>
  <externalReferences>
    <externalReference r:id="rId35"/>
    <externalReference r:id="rId36"/>
    <externalReference r:id="rId37"/>
  </externalReferences>
  <definedNames>
    <definedName name="_xlnm._FilterDatabase" localSheetId="6" hidden="1">'1-6盈江县县本级一般公共预算支出表（省对下转移支付项目）'!$A$3:$B$48</definedName>
    <definedName name="_xlnm._FilterDatabase" localSheetId="9" hidden="1">'2-1盈江县政府性基金预算收入情况表'!$A$3:$D$32</definedName>
    <definedName name="_xlnm._FilterDatabase" localSheetId="10" hidden="1">'2-2盈江县政府性基金预算支出情况表'!$A$3:$D$47</definedName>
    <definedName name="_xlnm._FilterDatabase" localSheetId="11" hidden="1">'2-3盈江县县本级政府性基金预算收入情况表'!$A$3:$D$29</definedName>
    <definedName name="_xlnm._FilterDatabase" localSheetId="14" hidden="1">'3-1云南省德宏州盈江县国有资本经营收入预算情况表'!$A$3:$D$37</definedName>
    <definedName name="_xlnm._FilterDatabase" localSheetId="15" hidden="1">'3-2云南省德宏州盈江县国有资本经营支出预算情况表'!$A$3:$D$24</definedName>
    <definedName name="_xlnm._FilterDatabase" localSheetId="16" hidden="1">'3-3盈江县县本级国有资本经营收入预算情况表'!$A$3:$D$23</definedName>
    <definedName name="_xlnm._FilterDatabase" localSheetId="17" hidden="1">'3-4盈江县县本级国有资本经营支出预算情况表（公开到项级）'!$A$3:$D$16</definedName>
    <definedName name="_xlnm._FilterDatabase" localSheetId="20" hidden="1">'4-1云南省德宏州盈江县社会保险基金收入预算情况表'!$A$3:$D$50</definedName>
    <definedName name="_xlnm._FilterDatabase" localSheetId="21" hidden="1">'4-2云南省德宏州盈江县社会保险基金支出预算情况表'!$A$3:$D$33</definedName>
    <definedName name="_xlnm._FilterDatabase" localSheetId="22" hidden="1">'4-3云南德宏州盈江县县本社会保险基金收入预算情况表'!$A$3:$D$47</definedName>
    <definedName name="_xlnm._FilterDatabase" localSheetId="23" hidden="1">'4-4云南德宏州盈江县县本级社会保险基金支出预算情况表'!$A$3:$D$33</definedName>
    <definedName name="_xlnm._FilterDatabase" localSheetId="5" hidden="1">'1-5盈江县县本级一般公共预算基本支出情况表（公开到款级）'!$A$3:$B$46</definedName>
    <definedName name="_xlnm._FilterDatabase" localSheetId="12" hidden="1">'2-4盈江县县本级政府性基金预算支出情况表（公开到项级）'!$A$3:$D$71</definedName>
    <definedName name="_xlnm._FilterDatabase" localSheetId="13" hidden="1">'2-5盈江县县本级政府性基金支出表（省对下转移支付）'!$A$3:$D$10</definedName>
    <definedName name="_xlnm._FilterDatabase" localSheetId="1" hidden="1">'1-1云南省德宏州盈江县一般公共预算收入情况表'!$A$4:$E$40</definedName>
    <definedName name="_xlnm._FilterDatabase" localSheetId="2" hidden="1">'1-2云南省德宏州盈江县一般公共预算支出情况表'!$A$3:$F$38</definedName>
    <definedName name="_xlnm._FilterDatabase" localSheetId="3" hidden="1">'1-3云南省德宏州盈江县县本级一般公共预算收入情况表'!$A$3:$D$39</definedName>
    <definedName name="_xlnm._FilterDatabase" localSheetId="4" hidden="1">'1-4德宏州盈江县县本级一般公共预算支出情况表（公开到项级）'!$A$3:$D$1166</definedName>
    <definedName name="_lst_r_地方财政预算表2015年全省汇总_10_科目编码名称" localSheetId="20">[1]_ESList!$A$1:$A$27</definedName>
    <definedName name="_lst_r_地方财政预算表2015年全省汇总_10_科目编码名称" localSheetId="21">[1]_ESList!$A$1:$A$27</definedName>
    <definedName name="_lst_r_地方财政预算表2015年全省汇总_10_科目编码名称" localSheetId="22">[1]_ESList!$A$1:$A$27</definedName>
    <definedName name="_lst_r_地方财政预算表2015年全省汇总_10_科目编码名称" localSheetId="23">[1]_ESList!$A$1:$A$27</definedName>
    <definedName name="_lst_r_地方财政预算表2015年全省汇总_10_科目编码名称">[2]_ESList!$A$1:$A$27</definedName>
    <definedName name="_xlnm.Print_Area" localSheetId="2">'1-2云南省德宏州盈江县一般公共预算支出情况表'!$A$1:$D$38</definedName>
    <definedName name="_xlnm.Print_Area" localSheetId="3">'1-3云南省德宏州盈江县县本级一般公共预算收入情况表'!$A$1:$D$39</definedName>
    <definedName name="_xlnm.Print_Area" localSheetId="4">'1-4德宏州盈江县县本级一般公共预算支出情况表（公开到项级）'!$A$1:$D$1166</definedName>
    <definedName name="_xlnm.Print_Area" localSheetId="9">'2-1盈江县政府性基金预算收入情况表'!$A$1:$D$32</definedName>
    <definedName name="_xlnm.Print_Area" localSheetId="10">'2-2盈江县政府性基金预算支出情况表'!$A$1:$D$47</definedName>
    <definedName name="_xlnm.Print_Area" localSheetId="11">'2-3盈江县县本级政府性基金预算收入情况表'!$A$1:$D$29</definedName>
    <definedName name="_xlnm.Print_Area" localSheetId="12">'2-4盈江县县本级政府性基金预算支出情况表（公开到项级）'!$A$1:$D$71</definedName>
    <definedName name="_xlnm.Print_Area" localSheetId="14">'3-1云南省德宏州盈江县国有资本经营收入预算情况表'!$A$1:$D$37</definedName>
    <definedName name="_xlnm.Print_Area" localSheetId="15">'3-2云南省德宏州盈江县国有资本经营支出预算情况表'!$A$1:$D$24</definedName>
    <definedName name="_xlnm.Print_Area" localSheetId="16">'3-3盈江县县本级国有资本经营收入预算情况表'!$A$1:$D$23</definedName>
    <definedName name="_xlnm.Print_Area" localSheetId="17">'3-4盈江县县本级国有资本经营支出预算情况表（公开到项级）'!$A$1:$D$16</definedName>
    <definedName name="_xlnm.Print_Area" localSheetId="20">'4-1云南省德宏州盈江县社会保险基金收入预算情况表'!$A$1:$D$50</definedName>
    <definedName name="_xlnm.Print_Area" localSheetId="21">'4-2云南省德宏州盈江县社会保险基金支出预算情况表'!$A$1:$D$33</definedName>
    <definedName name="_xlnm.Print_Area" localSheetId="22">'4-3云南德宏州盈江县县本社会保险基金收入预算情况表'!$A$1:$D$47</definedName>
    <definedName name="_xlnm.Print_Area" localSheetId="23">'4-4云南德宏州盈江县县本级社会保险基金支出预算情况表'!$A$1:$D$33</definedName>
    <definedName name="_xlnm.Print_Titles" localSheetId="1">'1-1云南省德宏州盈江县一般公共预算收入情况表'!$2:$4</definedName>
    <definedName name="_xlnm.Print_Titles" localSheetId="2">'1-2云南省德宏州盈江县一般公共预算支出情况表'!$1:$3</definedName>
    <definedName name="_xlnm.Print_Titles" localSheetId="3">'1-3云南省德宏州盈江县县本级一般公共预算收入情况表'!$1:$3</definedName>
    <definedName name="_xlnm.Print_Titles" localSheetId="4">'1-4德宏州盈江县县本级一般公共预算支出情况表（公开到项级）'!$1:$3</definedName>
    <definedName name="_xlnm.Print_Titles" localSheetId="9">'2-1盈江县政府性基金预算收入情况表'!$1:$3</definedName>
    <definedName name="_xlnm.Print_Titles" localSheetId="10">'2-2盈江县政府性基金预算支出情况表'!$1:$3</definedName>
    <definedName name="_xlnm.Print_Titles" localSheetId="11">'2-3盈江县县本级政府性基金预算收入情况表'!$1:$3</definedName>
    <definedName name="_xlnm.Print_Titles" localSheetId="12">'2-4盈江县县本级政府性基金预算支出情况表（公开到项级）'!$1:$3</definedName>
    <definedName name="_xlnm.Print_Titles" localSheetId="14">'3-1云南省德宏州盈江县国有资本经营收入预算情况表'!$1:$3</definedName>
    <definedName name="_xlnm.Print_Titles" localSheetId="15">'3-2云南省德宏州盈江县国有资本经营支出预算情况表'!$1:$3</definedName>
    <definedName name="_xlnm.Print_Titles" localSheetId="16">'3-3盈江县县本级国有资本经营收入预算情况表'!$1:$3</definedName>
    <definedName name="_xlnm.Print_Titles" localSheetId="20">'4-1云南省德宏州盈江县社会保险基金收入预算情况表'!$1:$3</definedName>
    <definedName name="_xlnm.Print_Titles" localSheetId="22">'4-3云南德宏州盈江县县本社会保险基金收入预算情况表'!$1:$3</definedName>
    <definedName name="专项收入年初预算数" localSheetId="2">#REF!</definedName>
    <definedName name="专项收入年初预算数" localSheetId="20">#REF!</definedName>
    <definedName name="专项收入年初预算数" localSheetId="21">#REF!</definedName>
    <definedName name="专项收入年初预算数" localSheetId="22">#REF!</definedName>
    <definedName name="专项收入年初预算数" localSheetId="23">#REF!</definedName>
    <definedName name="专项收入年初预算数">#REF!</definedName>
    <definedName name="专项收入全年预计数" localSheetId="2">#REF!</definedName>
    <definedName name="专项收入全年预计数" localSheetId="20">#REF!</definedName>
    <definedName name="专项收入全年预计数" localSheetId="21">#REF!</definedName>
    <definedName name="专项收入全年预计数" localSheetId="22">#REF!</definedName>
    <definedName name="专项收入全年预计数" localSheetId="23">#REF!</definedName>
    <definedName name="专项收入全年预计数">#REF!</definedName>
    <definedName name="_xlnm.Print_Area" localSheetId="5">'1-5盈江县县本级一般公共预算基本支出情况表（公开到款级）'!$A$1:$B$46</definedName>
    <definedName name="_xlnm.Print_Titles" localSheetId="5">'1-5盈江县县本级一般公共预算基本支出情况表（公开到款级）'!$1:$3</definedName>
    <definedName name="_xlnm.Print_Area" localSheetId="13">'2-5盈江县县本级政府性基金支出表（省对下转移支付）'!$A$1:$D$10</definedName>
    <definedName name="_xlnm.Print_Titles" localSheetId="13">'2-5盈江县县本级政府性基金支出表（省对下转移支付）'!$1:$3</definedName>
    <definedName name="专项收入年初预算数" localSheetId="13">#REF!</definedName>
    <definedName name="专项收入全年预计数" localSheetId="13">#REF!</definedName>
    <definedName name="专项收入年初预算数" localSheetId="8">#REF!</definedName>
    <definedName name="专项收入全年预计数" localSheetId="8">#REF!</definedName>
    <definedName name="专项收入年初预算数" localSheetId="24">#REF!</definedName>
    <definedName name="专项收入全年预计数" localSheetId="24">#REF!</definedName>
    <definedName name="专项收入年初预算数" localSheetId="25">#REF!</definedName>
    <definedName name="专项收入全年预计数" localSheetId="25">#REF!</definedName>
    <definedName name="专项收入年初预算数" localSheetId="26">#REF!</definedName>
    <definedName name="专项收入全年预计数" localSheetId="26">#REF!</definedName>
    <definedName name="专项收入年初预算数" localSheetId="27">#REF!</definedName>
    <definedName name="专项收入全年预计数" localSheetId="27">#REF!</definedName>
    <definedName name="专项收入年初预算数" localSheetId="28">#REF!</definedName>
    <definedName name="专项收入全年预计数" localSheetId="28">#REF!</definedName>
    <definedName name="专项收入年初预算数" localSheetId="29">#REF!</definedName>
    <definedName name="专项收入全年预计数" localSheetId="29">#REF!</definedName>
    <definedName name="专项收入年初预算数" localSheetId="30">#REF!</definedName>
    <definedName name="专项收入全年预计数" localSheetId="30">#REF!</definedName>
    <definedName name="专项收入年初预算数" localSheetId="31">#REF!</definedName>
    <definedName name="专项收入全年预计数" localSheetId="31">#REF!</definedName>
    <definedName name="专项收入年初预算数" localSheetId="32">#REF!</definedName>
    <definedName name="专项收入全年预计数" localSheetId="32">#REF!</definedName>
    <definedName name="专项收入年初预算数" localSheetId="33">#REF!</definedName>
    <definedName name="专项收入全年预计数" localSheetId="33">#REF!</definedName>
    <definedName name="_xlnm.Print_Area" localSheetId="32">'6-1盈江县重大政策和重点项目绩效目标表'!#REF!</definedName>
    <definedName name="_xlnm.Print_Area" localSheetId="7">'1-7云南省德宏州盈江县分地区税收返还和转移支付预算表'!$A$1:$E$12</definedName>
    <definedName name="_xlnm.Print_Titles" localSheetId="7">'1-7云南省德宏州盈江县分地区税收返还和转移支付预算表'!$1:$3</definedName>
    <definedName name="_xlnm.Print_Area" localSheetId="6">'1-6盈江县县本级一般公共预算支出表（省对下转移支付项目）'!$A$1:$B$48</definedName>
    <definedName name="_xlnm.Print_Titles" localSheetId="6">'1-6盈江县县本级一般公共预算支出表（省对下转移支付项目）'!$1:$3</definedName>
  </definedNames>
  <calcPr calcId="144525" concurrentCalc="0"/>
</workbook>
</file>

<file path=xl/sharedStrings.xml><?xml version="1.0" encoding="utf-8"?>
<sst xmlns="http://schemas.openxmlformats.org/spreadsheetml/2006/main" count="2185" uniqueCount="1523">
  <si>
    <t>云南省德宏州盈江县2020年财政预算公开表目录</t>
  </si>
  <si>
    <t>序号</t>
  </si>
  <si>
    <t>公开表</t>
  </si>
  <si>
    <t>备注</t>
  </si>
  <si>
    <t>1-1 云南省德宏州盈江县一般公共预算收入情况表</t>
  </si>
  <si>
    <t>1-2 云南省德宏州盈江县一般公共预算支出情况表</t>
  </si>
  <si>
    <t>1-3 云南省德宏州盈江县县本级一般公共预算收入情况表</t>
  </si>
  <si>
    <t>1-4 云南省德宏州盈江县县本级一般公共预算支出情况表（公开到项级）</t>
  </si>
  <si>
    <t>1-5 云南省德宏州盈江县县本级一般公共预算基本支出情况表（公开到款级）</t>
  </si>
  <si>
    <t>1-6 云南省德宏州盈江县县本级一般公共预算支出表（省对下转移支付项目）</t>
  </si>
  <si>
    <t>1-7 云南省德宏州盈江县分地区税收返还和转移支付预算表</t>
  </si>
  <si>
    <t>1-8 云南省德宏州盈江县县本级“三公”经费预算财政拨款情况统计表</t>
  </si>
  <si>
    <t>2-1 云南省德宏州盈江县政府性基金预算收入情况表</t>
  </si>
  <si>
    <t>2-2 云南省德宏州盈江县政府性基金预算支出情况表</t>
  </si>
  <si>
    <t>2-3 云南省德宏州盈江县县本级政府性基金预算收入情况表</t>
  </si>
  <si>
    <t>2-4 云南省德宏州盈江县县本级政府性基金预算支出情况表（公开到项级）</t>
  </si>
  <si>
    <t>2-5 云南省德宏州盈江县县本级政府性基金支出表（省对下转移支付）</t>
  </si>
  <si>
    <t>3-1 云南省德宏州盈江县国有资本经营收入预算情况表</t>
  </si>
  <si>
    <t>3-2 云南省德宏州盈江县国有资本经营支出预算情况表</t>
  </si>
  <si>
    <t>3-3 云南省德宏州盈江县县本级国有资本经营收入预算情况表</t>
  </si>
  <si>
    <t>3-4 云南省德宏州盈江县县本级国有资本经营支出预算情况表（公开到项级）</t>
  </si>
  <si>
    <t>3-5 云南省德宏州云南德宏州盈江县国有资本经营预算转移支付表（分地区）</t>
  </si>
  <si>
    <t>3-6 云南省德宏州盈江县国有资本经营预算转移支付表（分项目）</t>
  </si>
  <si>
    <t>4-1 云南省德宏州云南省德宏州盈江县社会保险基金收入预算情况表</t>
  </si>
  <si>
    <t>4-2 云南省德宏州盈江县社会保险基金支出预算情况表</t>
  </si>
  <si>
    <t>4-3 云南德宏州盈江县县本社会保险基金收入预算情况表</t>
  </si>
  <si>
    <t>4-4 云南德宏州盈江县县本级社会保险基金支出预算情况表</t>
  </si>
  <si>
    <t>5-1 云南省德宏州盈江县2019年地方政府债务限额及余额预算情况表</t>
  </si>
  <si>
    <t>5-2 云南省德宏州盈江县 2019年地方政府一般债务余额情况表</t>
  </si>
  <si>
    <t>5-3 云南省德宏州盈江县 本级2019年地方政府一般债务余额情况表</t>
  </si>
  <si>
    <t>5-4 云南省德宏州盈江县 2019年地方政府专项债务余额情况表</t>
  </si>
  <si>
    <t>5-5 云南省德宏州盈江县本级2019年地方政府专项债务余额情况表（本级）</t>
  </si>
  <si>
    <t>5-6 云南省德宏州盈江县地方政府债券发行及还本付息情况表</t>
  </si>
  <si>
    <t>5-7 云南省德宏州盈江县2020年本级政府专项债务限额和余额情况表</t>
  </si>
  <si>
    <t>5-8  盈江县2019年年初新增地方政府债券资金安排表</t>
  </si>
  <si>
    <t>6-1 云南省德宏州盈江县重大政策和重点项目绩效目标表</t>
  </si>
  <si>
    <t>6-2 云南省德宏州盈江县重点工作情况解释说明汇总表</t>
  </si>
  <si>
    <t>附件1</t>
  </si>
  <si>
    <t>1-1  2020年云南省德宏州盈江县一般公共预算收入情况表</t>
  </si>
  <si>
    <t>单位：万元</t>
  </si>
  <si>
    <t>项目</t>
  </si>
  <si>
    <t>2019年执行数</t>
  </si>
  <si>
    <t>2020年预算数</t>
  </si>
  <si>
    <t>预算数比上年执行数增长%</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</si>
  <si>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</si>
  <si>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</si>
  <si>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</si>
  <si>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</si>
  <si>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</si>
  <si>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</si>
  <si>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</si>
  <si>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</si>
  <si>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</si>
  <si>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</si>
  <si>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</si>
  <si>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</si>
  <si>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</si>
  <si>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</si>
  <si>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</si>
  <si>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</si>
  <si>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</si>
  <si>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</si>
  <si>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</si>
  <si>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</si>
  <si>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</si>
  <si>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</si>
  <si>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</si>
  <si>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</si>
  <si>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</si>
  <si>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全省一般公共预算收入</t>
  </si>
  <si>
    <t>地方政府一般债务收入</t>
  </si>
  <si>
    <t>转移性收入</t>
  </si>
  <si>
    <t xml:space="preserve">   返还性收入</t>
  </si>
  <si>
    <t xml:space="preserve">   转移支付收入</t>
  </si>
  <si>
    <t xml:space="preserve">   上年结余收入</t>
  </si>
  <si>
    <t xml:space="preserve">   调入资金</t>
  </si>
  <si>
    <t xml:space="preserve">   接受其他地区援助收入</t>
  </si>
  <si>
    <t xml:space="preserve">   动用预算稳定调节基金</t>
  </si>
  <si>
    <t>各项收入合计</t>
  </si>
  <si>
    <t>1-2  2020年云南省德宏州盈江县一般公共预算支出情况表</t>
  </si>
  <si>
    <t>一、一般公共服务</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</si>
  <si>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</si>
  <si>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</si>
  <si>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</si>
  <si>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</si>
  <si>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</si>
  <si>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</si>
  <si>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</si>
  <si>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</si>
  <si>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</si>
  <si>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</si>
  <si>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</si>
  <si>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</si>
  <si>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</si>
  <si>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</si>
  <si>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</si>
  <si>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</si>
  <si>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</si>
  <si>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</si>
  <si>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</si>
  <si>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</si>
  <si>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</si>
  <si>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二十三、债务付息支出</t>
  </si>
  <si>
    <t>二十四、债务发行费用支出</t>
  </si>
  <si>
    <t>二十五、其他支出</t>
  </si>
  <si>
    <t>全省一般公共预算支出</t>
  </si>
  <si>
    <t>转移性支出</t>
  </si>
  <si>
    <t xml:space="preserve">    上解支出</t>
  </si>
  <si>
    <t xml:space="preserve">    调出资金</t>
  </si>
  <si>
    <t xml:space="preserve">    安排预算稳定调节基金</t>
  </si>
  <si>
    <t xml:space="preserve">    补充预算周转金</t>
  </si>
  <si>
    <t>地方政府一般债务还本支出</t>
  </si>
  <si>
    <t>年终结转</t>
  </si>
  <si>
    <t>各项支出合计</t>
  </si>
  <si>
    <t>1-3  2020年云南省德宏州盈江县县本级一般公共预算收入情况表</t>
  </si>
  <si>
    <t>2019年预算数</t>
  </si>
  <si>
    <t>比上年预算数
增长%</t>
  </si>
  <si>
    <t>1-4  2020年云南省德宏州盈江县县本级一般公共预算支出情况表</t>
  </si>
  <si>
    <t>比上年预算数增长%</t>
  </si>
  <si>
    <t>　　一、一般公共服务</t>
  </si>
  <si>
    <t>　　　人大事务</t>
  </si>
  <si>
    <t>　　　　行政运行</t>
  </si>
  <si>
    <t>　　　　一般行政管理事务</t>
  </si>
  <si>
    <t>　　　　机关服务</t>
  </si>
  <si>
    <t>　　　　人大会议</t>
  </si>
  <si>
    <t>　　　　人大立法</t>
  </si>
  <si>
    <t>　　　　人大监督</t>
  </si>
  <si>
    <t>　　　　人大代表履职能力提升</t>
  </si>
  <si>
    <t>　　　　代表工作</t>
  </si>
  <si>
    <t>　　　　人大信访工作</t>
  </si>
  <si>
    <t>　　　　事业运行</t>
  </si>
  <si>
    <t>　　　　其他人大事务支出</t>
  </si>
  <si>
    <t>　　　政协事务</t>
  </si>
  <si>
    <t>　　　　政协会议</t>
  </si>
  <si>
    <t>　　　　委员视察</t>
  </si>
  <si>
    <t>　　　　参政议政</t>
  </si>
  <si>
    <t>　　　　其他政协事务支出</t>
  </si>
  <si>
    <t>　　　政府办公厅（室）及相关机构事务</t>
  </si>
  <si>
    <t>　　　　专项服务</t>
  </si>
  <si>
    <t>　　　　专项业务活动</t>
  </si>
  <si>
    <t>　　　　政务公开审批</t>
  </si>
  <si>
    <t>　　　　法制建设</t>
  </si>
  <si>
    <t>　　　　信访事务</t>
  </si>
  <si>
    <t>　　　　参事事务</t>
  </si>
  <si>
    <t>　　　　其他政府办公厅（室）及相关机构事务支出</t>
  </si>
  <si>
    <t>　　　发展与改革事务</t>
  </si>
  <si>
    <t>　　　　战略规划与实施</t>
  </si>
  <si>
    <t>　　　　日常经济运行调节</t>
  </si>
  <si>
    <t>　　　　社会事业发展规划</t>
  </si>
  <si>
    <t>　　　　经济体制改革研究</t>
  </si>
  <si>
    <t>　　　　物价管理</t>
  </si>
  <si>
    <t>　　　　应对气象变化管理事务</t>
  </si>
  <si>
    <t>　　　　其他发展与改革事务支出</t>
  </si>
  <si>
    <t>　　　统计信息事务</t>
  </si>
  <si>
    <t>　　　　信息事务</t>
  </si>
  <si>
    <t>　　　　专项统计业务</t>
  </si>
  <si>
    <t>　　　　统计管理</t>
  </si>
  <si>
    <t>　　　　专项普查活动</t>
  </si>
  <si>
    <t>　　　　统计抽样调查</t>
  </si>
  <si>
    <t>　　　　其他统计信息事务支出</t>
  </si>
  <si>
    <t>　　　财政事务</t>
  </si>
  <si>
    <t>　　　　预算改革业务</t>
  </si>
  <si>
    <t>　　　　财政国库业务</t>
  </si>
  <si>
    <t>　　　　财政监察</t>
  </si>
  <si>
    <t>　　　　信息化建设</t>
  </si>
  <si>
    <t>　　　　财政委托业务支出</t>
  </si>
  <si>
    <t>　　　　其他财政事务支出</t>
  </si>
  <si>
    <t>　　　税收事务</t>
  </si>
  <si>
    <t>　　　　税务办案</t>
  </si>
  <si>
    <t>　　　　税务登记证及发票管理</t>
  </si>
  <si>
    <t>　　　　代扣代收代征税款手续费</t>
  </si>
  <si>
    <t>　　　　税务宣传</t>
  </si>
  <si>
    <t>　　　　协税护税</t>
  </si>
  <si>
    <t>　　　　其他税收事务支出</t>
  </si>
  <si>
    <t>　　　审计事务</t>
  </si>
  <si>
    <t>　　　　审计业务</t>
  </si>
  <si>
    <t>　　　　审计管理</t>
  </si>
  <si>
    <t>　　　　其他审计事务支出</t>
  </si>
  <si>
    <t>　　　海关事务</t>
  </si>
  <si>
    <t>　　　　收费业务</t>
  </si>
  <si>
    <t>　　　　缉私办案</t>
  </si>
  <si>
    <t>　　　　口岸电子执法系统建设与维护</t>
  </si>
  <si>
    <t>　　　　其他海关事务支出</t>
  </si>
  <si>
    <t>　　　人力资源事务</t>
  </si>
  <si>
    <t>　　　　政府特殊津贴</t>
  </si>
  <si>
    <t>　　　　资助留学回国人员</t>
  </si>
  <si>
    <t>　　　　军队转业干部安置</t>
  </si>
  <si>
    <t>　　　　博士后日常经费</t>
  </si>
  <si>
    <t>　　　　引进人才费用</t>
  </si>
  <si>
    <t>　　　　公务员考核</t>
  </si>
  <si>
    <t>　　　　公务员履职能力提升</t>
  </si>
  <si>
    <t>　　　　公务员招考</t>
  </si>
  <si>
    <t>　　　　公务员综合管理</t>
  </si>
  <si>
    <t>　　　　其他人力资源事务支出</t>
  </si>
  <si>
    <t>　　　纪检监察事务</t>
  </si>
  <si>
    <t>　　　　大案要案查处</t>
  </si>
  <si>
    <t>　　　　派驻派出机构</t>
  </si>
  <si>
    <t>　　　　巡视工作</t>
  </si>
  <si>
    <t>　　　　其他纪检监察事务支出</t>
  </si>
  <si>
    <t>　　　商贸事务</t>
  </si>
  <si>
    <t>　　　　对外贸易管理</t>
  </si>
  <si>
    <t>　　　　国际经济合作</t>
  </si>
  <si>
    <t>　　　　外资管理</t>
  </si>
  <si>
    <t>　　　　国内贸易管理</t>
  </si>
  <si>
    <t>　　　　招商引资</t>
  </si>
  <si>
    <t>　　　　其他商贸事务支出</t>
  </si>
  <si>
    <t>　　　知识产权事务</t>
  </si>
  <si>
    <t>　　　　专利审批</t>
  </si>
  <si>
    <t>　　　　国家知识产权战略</t>
  </si>
  <si>
    <t>　　　　专利试点和产业化推进</t>
  </si>
  <si>
    <t>　　　　专利执法</t>
  </si>
  <si>
    <t>　　　　国际组织专项活动</t>
  </si>
  <si>
    <t>　　　　知识产权宏观管理</t>
  </si>
  <si>
    <t>　　　　其他知识产权事务支出</t>
  </si>
  <si>
    <t>　　　民族事务</t>
  </si>
  <si>
    <t>　　　　民族工作专项</t>
  </si>
  <si>
    <t>其他民族事务支出</t>
  </si>
  <si>
    <t>　　　港澳台侨事务</t>
  </si>
  <si>
    <t>　　　　港澳事务</t>
  </si>
  <si>
    <t>　　　　台湾事务</t>
  </si>
  <si>
    <t>　　　　其他港澳台侨事务支出</t>
  </si>
  <si>
    <t>　　　档案事务</t>
  </si>
  <si>
    <t>　　　　档案馆</t>
  </si>
  <si>
    <t>　　　　其他档案事务支出</t>
  </si>
  <si>
    <t>　　　民主党派及工商联事务</t>
  </si>
  <si>
    <t>　　　　其他民主党派及工商联事务支出</t>
  </si>
  <si>
    <t>　　　群众团体事务</t>
  </si>
  <si>
    <t xml:space="preserve">        工会事务</t>
  </si>
  <si>
    <t>　　　　其他群众团体事务支出</t>
  </si>
  <si>
    <t>　　　党委办公厅（室）及相关机构事务</t>
  </si>
  <si>
    <t>　　　　专项业务</t>
  </si>
  <si>
    <t>　　　　其他党委办公厅（室）及相关机构事务支出</t>
  </si>
  <si>
    <t>　　　组织事务</t>
  </si>
  <si>
    <t xml:space="preserve">        公务员事务</t>
  </si>
  <si>
    <t>　　　　其他组织事务支出</t>
  </si>
  <si>
    <t>　　　宣传事务</t>
  </si>
  <si>
    <t xml:space="preserve">        宣传管理</t>
  </si>
  <si>
    <t>　　　　其他宣传事务支出</t>
  </si>
  <si>
    <t>　　　统战事务</t>
  </si>
  <si>
    <t xml:space="preserve">        宗教事务</t>
  </si>
  <si>
    <t xml:space="preserve">        华侨事务</t>
  </si>
  <si>
    <t>　　　　其他统战事务支出</t>
  </si>
  <si>
    <t>　　　对外联络事务</t>
  </si>
  <si>
    <t>　　　　其他对外联络事务支出</t>
  </si>
  <si>
    <t>　　　其他共产党事务支出</t>
  </si>
  <si>
    <t>　　　　其他共产党事务支出</t>
  </si>
  <si>
    <t>　　　市场监督管理事务</t>
  </si>
  <si>
    <t>　　　　市场主体管理</t>
  </si>
  <si>
    <t>　　　  市场秩序执法</t>
  </si>
  <si>
    <t>　　　　消费者权益保护</t>
  </si>
  <si>
    <t xml:space="preserve">        价格监督检查</t>
  </si>
  <si>
    <t xml:space="preserve">        质量基础</t>
  </si>
  <si>
    <t xml:space="preserve">        认证认可监督管理</t>
  </si>
  <si>
    <t xml:space="preserve">        标准化管理</t>
  </si>
  <si>
    <t xml:space="preserve">        药品事务</t>
  </si>
  <si>
    <t xml:space="preserve">        医疗器械事务</t>
  </si>
  <si>
    <t xml:space="preserve">        化妆品事务</t>
  </si>
  <si>
    <t xml:space="preserve">        质量安全监管</t>
  </si>
  <si>
    <t xml:space="preserve">        食品安全监管</t>
  </si>
  <si>
    <t>　　　　其他市场监督管理事务</t>
  </si>
  <si>
    <t>　　　其他一般公共服务支出</t>
  </si>
  <si>
    <t>　　　　国家赔偿费用支出</t>
  </si>
  <si>
    <t>　　　　其他一般公共服务支出</t>
  </si>
  <si>
    <t>　　二、外交支出</t>
  </si>
  <si>
    <t>　　　对外合作与交流</t>
  </si>
  <si>
    <t>　　　其他外交支出</t>
  </si>
  <si>
    <t>　　三、国防支出</t>
  </si>
  <si>
    <t>　　　国防动员</t>
  </si>
  <si>
    <t>　　　　兵役征集</t>
  </si>
  <si>
    <t>　　　　经济动员</t>
  </si>
  <si>
    <t>　　　　人民防空</t>
  </si>
  <si>
    <t>　　　　交通战备</t>
  </si>
  <si>
    <t>　　　　国防教育</t>
  </si>
  <si>
    <t>　　　　预备役部队</t>
  </si>
  <si>
    <t>　　　　民兵</t>
  </si>
  <si>
    <t>　　　　边海防</t>
  </si>
  <si>
    <t>　　　　其他国防动员支出</t>
  </si>
  <si>
    <t>　　　其他国防支出</t>
  </si>
  <si>
    <t>　　　  其他国防支出</t>
  </si>
  <si>
    <t>　　四、公共安全支出</t>
  </si>
  <si>
    <t>　　　武装警察部队</t>
  </si>
  <si>
    <t>　　　  武装警察</t>
  </si>
  <si>
    <t>　　　　其他武装警察支出</t>
  </si>
  <si>
    <t>　　　公安</t>
  </si>
  <si>
    <t>　　　　执法办案</t>
  </si>
  <si>
    <t>　　　  特别业务</t>
  </si>
  <si>
    <t xml:space="preserve">        特勤业务</t>
  </si>
  <si>
    <t xml:space="preserve">        移民事务</t>
  </si>
  <si>
    <t>　　　　其他公安支出</t>
  </si>
  <si>
    <t>　　　检察</t>
  </si>
  <si>
    <t>　　　　“两房”建设</t>
  </si>
  <si>
    <t>检察监督</t>
  </si>
  <si>
    <t>　　　　其他检察支出</t>
  </si>
  <si>
    <t>　　　法院</t>
  </si>
  <si>
    <t>　　　　案件审判</t>
  </si>
  <si>
    <t>　　　　案件执行</t>
  </si>
  <si>
    <t>　　　　“两庭”建设</t>
  </si>
  <si>
    <t>　　　　其他法院支出</t>
  </si>
  <si>
    <t>　　　司法</t>
  </si>
  <si>
    <t>　　　　基层司法业务</t>
  </si>
  <si>
    <t>　　　　普法宣传</t>
  </si>
  <si>
    <t>　　　　律师公证管理</t>
  </si>
  <si>
    <t>　　　　法律援助</t>
  </si>
  <si>
    <t>　　　  国家统一法律职业资格考试</t>
  </si>
  <si>
    <t>　　　　仲裁</t>
  </si>
  <si>
    <t>　　　　社区矫正</t>
  </si>
  <si>
    <t>　　　　司法鉴定</t>
  </si>
  <si>
    <t xml:space="preserve">        法制建设</t>
  </si>
  <si>
    <t xml:space="preserve">        信息化建设</t>
  </si>
  <si>
    <t>　　　　其他司法支出</t>
  </si>
  <si>
    <t>　　　强制隔离戒毒</t>
  </si>
  <si>
    <t>　　　　强制隔离戒毒人员生活</t>
  </si>
  <si>
    <t>　　　　强制隔离戒毒人员教育</t>
  </si>
  <si>
    <t>　　　　所政设施建设</t>
  </si>
  <si>
    <t>　　　　其他强制隔离戒毒支出</t>
  </si>
  <si>
    <t>　　　其他公共安全支出</t>
  </si>
  <si>
    <t>　　　  其他公共安全支出</t>
  </si>
  <si>
    <t>　　五、教育支出</t>
  </si>
  <si>
    <t>　　　教育管理事务</t>
  </si>
  <si>
    <t>　　　　其他教育管理事务支出</t>
  </si>
  <si>
    <t>　　　普通教育</t>
  </si>
  <si>
    <t>　　　　学前教育</t>
  </si>
  <si>
    <t>　　　　小学教育</t>
  </si>
  <si>
    <t>　　　　初中教育</t>
  </si>
  <si>
    <t>　　　　高中教育</t>
  </si>
  <si>
    <t>　　　　高等教育</t>
  </si>
  <si>
    <t>　　　　化解农村义务教育债务支出</t>
  </si>
  <si>
    <t>　　　　化解普通高中债务支出</t>
  </si>
  <si>
    <t>　　　　其他普通教育支出</t>
  </si>
  <si>
    <t>　　　职业教育</t>
  </si>
  <si>
    <t>　　　　初等职业教育</t>
  </si>
  <si>
    <t>　　　　中等职业教育</t>
  </si>
  <si>
    <t>　　　　技校教育</t>
  </si>
  <si>
    <t>　　　　职业高中教育</t>
  </si>
  <si>
    <t>　　　　高等职业教育</t>
  </si>
  <si>
    <t>　　　　其他职业教育支出</t>
  </si>
  <si>
    <t>　　　成人教育</t>
  </si>
  <si>
    <t>　　　　成人初等教育</t>
  </si>
  <si>
    <t>　　　　成人中等教育</t>
  </si>
  <si>
    <t>　　　　成人高等教育</t>
  </si>
  <si>
    <t>　　　　成人广播电视教育</t>
  </si>
  <si>
    <t>　　　　其他成人教育支出</t>
  </si>
  <si>
    <t>　　　广播电视教育</t>
  </si>
  <si>
    <t>　　　　广播电视学校</t>
  </si>
  <si>
    <t>　　　　教育电视台</t>
  </si>
  <si>
    <t>　　　　其他广播电视教育支出</t>
  </si>
  <si>
    <t>　　　留学教育</t>
  </si>
  <si>
    <t>　　　　出国留学教育</t>
  </si>
  <si>
    <t>　　　　来华留学教育</t>
  </si>
  <si>
    <t>　　　　其他留学教育支出</t>
  </si>
  <si>
    <t>　　　特殊教育</t>
  </si>
  <si>
    <t>　　　　特殊学校教育</t>
  </si>
  <si>
    <t>　　　　工读学校教育</t>
  </si>
  <si>
    <t>　　　　其他特殊教育支出</t>
  </si>
  <si>
    <t>　　　进修及培训</t>
  </si>
  <si>
    <t>　　　　教师进修</t>
  </si>
  <si>
    <t>　　　　干部教育</t>
  </si>
  <si>
    <t>　　　　培训支出</t>
  </si>
  <si>
    <t>　　　　退役士兵能力提升</t>
  </si>
  <si>
    <t>　　　　其他进修及培训</t>
  </si>
  <si>
    <t>　　　教育费附加安排的支出</t>
  </si>
  <si>
    <t>　　　　农村中小学校舍建设</t>
  </si>
  <si>
    <t>　　　　农村中小学教学设施</t>
  </si>
  <si>
    <t>　　　　城市中小学校舍建设</t>
  </si>
  <si>
    <t>　　　　城市中小学教学设施</t>
  </si>
  <si>
    <t>　　　　中等职业学校教学设施</t>
  </si>
  <si>
    <t>　　　　其他教育费附加安排的支出</t>
  </si>
  <si>
    <t>　　　其他教育支出</t>
  </si>
  <si>
    <t>　　　  其他教育支出</t>
  </si>
  <si>
    <t>　　六、科学技术支出</t>
  </si>
  <si>
    <t>　　　科学技术管理事务</t>
  </si>
  <si>
    <t>　　　　其他科学技术管理事务支出</t>
  </si>
  <si>
    <t>　　　基础研究</t>
  </si>
  <si>
    <t>　　　　机构运行</t>
  </si>
  <si>
    <t>　　　　重点基础研究规划</t>
  </si>
  <si>
    <t>　　　　自然科学基金</t>
  </si>
  <si>
    <t>　　　　重点实验室及相关设施</t>
  </si>
  <si>
    <t>　　　　重大科学工程</t>
  </si>
  <si>
    <t>　　　　专项基础科研</t>
  </si>
  <si>
    <t>　　　　专项技术基础</t>
  </si>
  <si>
    <t>　　　　其他基础研究支出</t>
  </si>
  <si>
    <t>　　　应用研究</t>
  </si>
  <si>
    <t>　　　　社会公益研究</t>
  </si>
  <si>
    <t>　　　　高技术研究</t>
  </si>
  <si>
    <t>　　　　专项科研试制</t>
  </si>
  <si>
    <t>　　　　其他应用研究支出</t>
  </si>
  <si>
    <t>　　　技术研究与开发</t>
  </si>
  <si>
    <t>　　　　应用技术研究与开发</t>
  </si>
  <si>
    <t>　　　　产业技术研究与开发</t>
  </si>
  <si>
    <t>　　　　科技成果转化与扩散</t>
  </si>
  <si>
    <t>　　　　其他技术研究与开发支出</t>
  </si>
  <si>
    <t>　　　科技条件与服务</t>
  </si>
  <si>
    <t>　　　　技术创新服务体系</t>
  </si>
  <si>
    <t>　　　　科技条件专项</t>
  </si>
  <si>
    <t>　　　　其他科技条件与服务支出</t>
  </si>
  <si>
    <t>　　　社会科学</t>
  </si>
  <si>
    <t>　　　　社会科学研究机构</t>
  </si>
  <si>
    <t>　　　　社会科学研究</t>
  </si>
  <si>
    <t>　　　　社科基金支出</t>
  </si>
  <si>
    <t>　　　　其他社会科学支出</t>
  </si>
  <si>
    <t>　　　科学技术普及</t>
  </si>
  <si>
    <t>　　　　科普活动</t>
  </si>
  <si>
    <t>　　　　青少年科技活动</t>
  </si>
  <si>
    <t>　　　　学术交流活动</t>
  </si>
  <si>
    <t>　　　　科技馆站</t>
  </si>
  <si>
    <t>　　　　其他科学技术普及支出</t>
  </si>
  <si>
    <t>　　　科技交流与合作</t>
  </si>
  <si>
    <t>　　　　国际交流与合作</t>
  </si>
  <si>
    <t>　　　　重大科技合作项目</t>
  </si>
  <si>
    <t>　　　　其他科技交流与合作支出</t>
  </si>
  <si>
    <t>　　　科技重大项目</t>
  </si>
  <si>
    <t>　　　　科技重大专项</t>
  </si>
  <si>
    <t>　　　　重点研发计划</t>
  </si>
  <si>
    <t>　　　其他科学技术支出</t>
  </si>
  <si>
    <t>　　　　科技奖励</t>
  </si>
  <si>
    <t>　　　　核应急</t>
  </si>
  <si>
    <t>　　　　转制科研机构</t>
  </si>
  <si>
    <t>　　　　其他科学技术支出</t>
  </si>
  <si>
    <t>　　七、文化旅游体育与传媒支出</t>
  </si>
  <si>
    <t>　　　文化和旅游</t>
  </si>
  <si>
    <t>　　　　图书馆</t>
  </si>
  <si>
    <t>　　　　文化展示及纪念机构</t>
  </si>
  <si>
    <t>　　　　艺术表演场所</t>
  </si>
  <si>
    <t>　　　　艺术表演团体</t>
  </si>
  <si>
    <t>　　　　文化活动</t>
  </si>
  <si>
    <t>　　　　群众文化</t>
  </si>
  <si>
    <t>　　　　文化和旅游交流与合作</t>
  </si>
  <si>
    <t>　　　　文化创作与保护</t>
  </si>
  <si>
    <t>　　　　文化和旅游市场管理</t>
  </si>
  <si>
    <t xml:space="preserve">        旅游宣传</t>
  </si>
  <si>
    <t xml:space="preserve">        文化和旅游管理事务</t>
  </si>
  <si>
    <t>　　　　其他文化和旅游支出</t>
  </si>
  <si>
    <t>　　　文物</t>
  </si>
  <si>
    <t>　　　　文物保护</t>
  </si>
  <si>
    <t>　　　　博物馆</t>
  </si>
  <si>
    <t>　　　　历史名城与古迹</t>
  </si>
  <si>
    <t>　　　　其他文物支出</t>
  </si>
  <si>
    <t>　　　体育</t>
  </si>
  <si>
    <t>　　　　运动项目管理</t>
  </si>
  <si>
    <t>　　　　体育竞赛</t>
  </si>
  <si>
    <t>　　　　体育训练</t>
  </si>
  <si>
    <t>　　　　体育场馆</t>
  </si>
  <si>
    <t>　　　　群众体育</t>
  </si>
  <si>
    <t>　　　　体育交流与合作</t>
  </si>
  <si>
    <t>　　　　其他体育支出</t>
  </si>
  <si>
    <t>　　　广播电视</t>
  </si>
  <si>
    <t>　　　　广播</t>
  </si>
  <si>
    <t>　　　　电视</t>
  </si>
  <si>
    <t xml:space="preserve">        监测监管</t>
  </si>
  <si>
    <t xml:space="preserve">        其他广播影视支出</t>
  </si>
  <si>
    <t xml:space="preserve">     新闻出版电影</t>
  </si>
  <si>
    <t>　　　　新闻通讯</t>
  </si>
  <si>
    <t>　　　　出版发行</t>
  </si>
  <si>
    <t>　　　　版权管理</t>
  </si>
  <si>
    <t xml:space="preserve">        电影</t>
  </si>
  <si>
    <t>　　　　其他新闻出版电影支出</t>
  </si>
  <si>
    <t>　　　其他文化体育与传媒支出</t>
  </si>
  <si>
    <t>　　　　宣传文化发展专项支出</t>
  </si>
  <si>
    <t>　　　　文化产业发展专项支出</t>
  </si>
  <si>
    <t>　　　　其他文化体育与传媒支出</t>
  </si>
  <si>
    <t>　　八、社会保障和就业支出</t>
  </si>
  <si>
    <t>　　　人力资源和社会保障管理事务</t>
  </si>
  <si>
    <t>　　　　综合业务管理</t>
  </si>
  <si>
    <t>　　　　劳动保障监察</t>
  </si>
  <si>
    <t>　　　　就业管理事务</t>
  </si>
  <si>
    <t>　　　　社会保险业务管理事务</t>
  </si>
  <si>
    <t>　　　　社会保险经办机构</t>
  </si>
  <si>
    <t>　　　　劳动关系和维权</t>
  </si>
  <si>
    <t>　　　　公共就业服务和职业技能鉴定机构</t>
  </si>
  <si>
    <t>　　　　劳动人事争议调解仲裁</t>
  </si>
  <si>
    <t>　　　　其他人力资源和社会保障管理事务支出</t>
  </si>
  <si>
    <t>　　　民政管理事务</t>
  </si>
  <si>
    <t>　　　　社会组织管理</t>
  </si>
  <si>
    <t>　　　　行政区划和地名管理</t>
  </si>
  <si>
    <t>　　　　基层政权和社区治理</t>
  </si>
  <si>
    <t>　　　　其他民政管理事务支出</t>
  </si>
  <si>
    <t>　　　补充全国社会保障基金</t>
  </si>
  <si>
    <t>　　　　用一般公共预算补充基金</t>
  </si>
  <si>
    <t>　　　行政事业单位养老支出</t>
  </si>
  <si>
    <t>　　　　行政单位离退休</t>
  </si>
  <si>
    <t>　　　　事业单位离退休</t>
  </si>
  <si>
    <t>　　　　离退休人员管理机构</t>
  </si>
  <si>
    <t>　　　　未归口管理的行政单位离退休</t>
  </si>
  <si>
    <t>　　　　机关事业单位基本养老保险缴费支出</t>
  </si>
  <si>
    <t>　　　　机关事业单位职业年金缴费支出</t>
  </si>
  <si>
    <t>　　　　对机关事业单位基本养老保险基金的补助</t>
  </si>
  <si>
    <t>　　　　其他行政事业单位养老支出</t>
  </si>
  <si>
    <t>　　　企业改革补助</t>
  </si>
  <si>
    <t>　　　　企业关闭破产补助</t>
  </si>
  <si>
    <t>　　　　厂办大集体改革补助</t>
  </si>
  <si>
    <t>　　　　其他企业改革发展补助</t>
  </si>
  <si>
    <t>　　　就业补助</t>
  </si>
  <si>
    <t>　　　　就业创业服务补贴</t>
  </si>
  <si>
    <t>　　　　职业培训补贴</t>
  </si>
  <si>
    <t>　　　　社会保险补贴</t>
  </si>
  <si>
    <t>　　　　公益性岗位补贴</t>
  </si>
  <si>
    <t>　　　　职业技能鉴定补贴</t>
  </si>
  <si>
    <t>　　　　就业见习补贴</t>
  </si>
  <si>
    <t>　　　　高技能人才培养补助</t>
  </si>
  <si>
    <t>　　　　求职创业补贴</t>
  </si>
  <si>
    <t>　　　　其他就业补助支出</t>
  </si>
  <si>
    <t>　　　抚恤</t>
  </si>
  <si>
    <t>　　　　死亡抚恤</t>
  </si>
  <si>
    <t>　　　　伤残抚恤</t>
  </si>
  <si>
    <t>　　　　在乡复员、退伍军人生活补助</t>
  </si>
  <si>
    <t>　　　　优抚事业单位支出</t>
  </si>
  <si>
    <t>　　　　义务兵优待</t>
  </si>
  <si>
    <t>　　　　农村籍退役士兵老年生活补助</t>
  </si>
  <si>
    <t>　　　　其他优抚支出</t>
  </si>
  <si>
    <t>　　　退役安置</t>
  </si>
  <si>
    <t>　　　　退役士兵安置</t>
  </si>
  <si>
    <t>　　　　军队移交政府的离退休人员安置</t>
  </si>
  <si>
    <t>　　　　军队移交政府离退休干部管理机构</t>
  </si>
  <si>
    <t>　　　　退役士兵管理教育</t>
  </si>
  <si>
    <t xml:space="preserve">        军队转业干部安置</t>
  </si>
  <si>
    <t>　　　　其他退役安置支出</t>
  </si>
  <si>
    <t>　　　社会福利</t>
  </si>
  <si>
    <t>　　　　儿童福利</t>
  </si>
  <si>
    <t>　　　　老年福利</t>
  </si>
  <si>
    <t>　　　　康复辅具</t>
  </si>
  <si>
    <t>　　　　殡葬</t>
  </si>
  <si>
    <t>　　　　社会福利事业单位</t>
  </si>
  <si>
    <t xml:space="preserve">        养老服务</t>
  </si>
  <si>
    <t>　　　　其他社会福利支出</t>
  </si>
  <si>
    <t>　　　残疾人事业</t>
  </si>
  <si>
    <t>　　　　残疾人康复</t>
  </si>
  <si>
    <t>　　　　残疾人就业和扶贫</t>
  </si>
  <si>
    <t>　　　　残疾人体育</t>
  </si>
  <si>
    <t>　　　　残疾人生活和护理补贴</t>
  </si>
  <si>
    <t>　　　　其他残疾人事业支出</t>
  </si>
  <si>
    <t>　　　红十字事业</t>
  </si>
  <si>
    <t>　　　　其他红十字事业支出</t>
  </si>
  <si>
    <t>　　　最低生活保障</t>
  </si>
  <si>
    <t>　　　　城市最低生活保障金支出</t>
  </si>
  <si>
    <t>　　　　农村最低生活保障金支出</t>
  </si>
  <si>
    <t>　　　临时救助</t>
  </si>
  <si>
    <t>　　　　临时救助支出</t>
  </si>
  <si>
    <t>　　　　流浪乞讨人员救助支出</t>
  </si>
  <si>
    <t>　　　特困人员救助供养</t>
  </si>
  <si>
    <t>　　　　城市特困人员救助供养支出</t>
  </si>
  <si>
    <t>　　　　农村特困人员救助供养支出</t>
  </si>
  <si>
    <t>　　　补充道路交通事故社会救助基金</t>
  </si>
  <si>
    <t>　　　　交强险营业税补助基金支出</t>
  </si>
  <si>
    <t>　　　　交强险罚款收入补助基金支出</t>
  </si>
  <si>
    <t>　　　其他生活救助</t>
  </si>
  <si>
    <t>　　　　其他城市生活救助</t>
  </si>
  <si>
    <t>　　　　其他农村生活救助</t>
  </si>
  <si>
    <t>　　　财政对基本养老保险基金的补助</t>
  </si>
  <si>
    <t>　　　　财政对企业职工基本养老保险基金的补助</t>
  </si>
  <si>
    <t>　　　　财政对城乡居民基本养老保险基金的补助</t>
  </si>
  <si>
    <t>　　　　财政对其他基本养老保险基金的补助</t>
  </si>
  <si>
    <t>　　　财政对其他社会保险基金的补助</t>
  </si>
  <si>
    <t>　　　　财政对失业保险基金的补助</t>
  </si>
  <si>
    <t>　　　　财政对工伤保险基金的补助</t>
  </si>
  <si>
    <t>　　　　财政对生育保险基金的补助</t>
  </si>
  <si>
    <t>　　　　其他财政对社会保险基金的补助</t>
  </si>
  <si>
    <t xml:space="preserve">      退役军人管理事务</t>
  </si>
  <si>
    <t xml:space="preserve">         行政运行</t>
  </si>
  <si>
    <t xml:space="preserve">        拥军优属</t>
  </si>
  <si>
    <t xml:space="preserve">        部队供应</t>
  </si>
  <si>
    <t xml:space="preserve">        事业运行</t>
  </si>
  <si>
    <t xml:space="preserve">        其他退役军人事务管理支出</t>
  </si>
  <si>
    <t xml:space="preserve">      财政代缴社会保险费支出</t>
  </si>
  <si>
    <t xml:space="preserve">        财政代缴城乡居民基本养老费支出</t>
  </si>
  <si>
    <t xml:space="preserve">        财政代缴其他社会保险费支出</t>
  </si>
  <si>
    <t>　　　其他社会保障和就业支出</t>
  </si>
  <si>
    <t>　　　　其他社会保障和就业支出</t>
  </si>
  <si>
    <t>　　九、卫生健康支出</t>
  </si>
  <si>
    <t>　　　卫生健康管理事务支出</t>
  </si>
  <si>
    <t>　　　　其他医疗卫生与计划生育管理事务支出</t>
  </si>
  <si>
    <t>　　　公立医院</t>
  </si>
  <si>
    <t>　　　　综合医院</t>
  </si>
  <si>
    <t>　　　　中医（民族）医院</t>
  </si>
  <si>
    <t>　　　　传染病医院</t>
  </si>
  <si>
    <t>　　　　职业病防治医院</t>
  </si>
  <si>
    <t>　　　　精神病医院</t>
  </si>
  <si>
    <t>　　　　妇幼保健医院</t>
  </si>
  <si>
    <t>　　　　儿童医院</t>
  </si>
  <si>
    <t>　　　　其他专科医院</t>
  </si>
  <si>
    <t>　　　　福利医院</t>
  </si>
  <si>
    <t>　　　　行业医院</t>
  </si>
  <si>
    <t>　　　　处理医疗欠费</t>
  </si>
  <si>
    <t>　　　　其他公立医院支出</t>
  </si>
  <si>
    <t>　　　基层医疗卫生机构</t>
  </si>
  <si>
    <t>　　　　城市社区卫生机构</t>
  </si>
  <si>
    <t>　　　　乡镇卫生院</t>
  </si>
  <si>
    <t>　　　　其他基层医疗卫生机构支出</t>
  </si>
  <si>
    <t>　　　公共卫生</t>
  </si>
  <si>
    <t>　　　　疾病预防控制机构</t>
  </si>
  <si>
    <t>　　　　卫生监督机构</t>
  </si>
  <si>
    <t>　　　　妇幼保健机构</t>
  </si>
  <si>
    <t>　　　　精神卫生机构</t>
  </si>
  <si>
    <t>　　　　应急救治机构</t>
  </si>
  <si>
    <t>　　　　采供血机构</t>
  </si>
  <si>
    <t>　　　　其他专业公共卫生机构</t>
  </si>
  <si>
    <t>　　　　基本公共卫生服务</t>
  </si>
  <si>
    <t>　　　　重大公共卫生服务</t>
  </si>
  <si>
    <t>　　　　突发公共卫生事件应急处理</t>
  </si>
  <si>
    <t>　　　　其他公共卫生支出</t>
  </si>
  <si>
    <t>　　　中医药</t>
  </si>
  <si>
    <t>　　　　中医（民族医）药专项</t>
  </si>
  <si>
    <t>　　　　其他中医药支出</t>
  </si>
  <si>
    <t>　　　计划生育事务</t>
  </si>
  <si>
    <t>　　　　计划生育机构</t>
  </si>
  <si>
    <t>　　　　计划生育服务</t>
  </si>
  <si>
    <t>　　　　其他计划生育事务支出</t>
  </si>
  <si>
    <t>　　　行政事业单位医疗</t>
  </si>
  <si>
    <t>　　　　行政单位医疗</t>
  </si>
  <si>
    <t>　　　　事业单位医疗</t>
  </si>
  <si>
    <t>　　　　公务员医疗补助</t>
  </si>
  <si>
    <t>　　　　其他行政事业单位医疗支出</t>
  </si>
  <si>
    <t>　　　财政对基本医疗保险基金的补助</t>
  </si>
  <si>
    <t>　　　　财政对职工基本医疗保险基金的补助</t>
  </si>
  <si>
    <t>　　　　财政对城乡居民基本医疗保险基金的补助</t>
  </si>
  <si>
    <t>　　　　财政对其他基本医疗保险基金的补助</t>
  </si>
  <si>
    <t>　　　医疗救助</t>
  </si>
  <si>
    <t>　　　　城乡医疗救助</t>
  </si>
  <si>
    <t>　　　　疾病应急救助</t>
  </si>
  <si>
    <t>　　　　其他医疗救助支出</t>
  </si>
  <si>
    <t>　　　优抚对象医疗</t>
  </si>
  <si>
    <t>　　　　优抚对象医疗补助</t>
  </si>
  <si>
    <t>　　　　其他优抚对象医疗支出</t>
  </si>
  <si>
    <t xml:space="preserve">      医疗保障管理事务</t>
  </si>
  <si>
    <t xml:space="preserve">        医疗保障政策管理</t>
  </si>
  <si>
    <t xml:space="preserve">        医疗保障经办事务</t>
  </si>
  <si>
    <t xml:space="preserve">        其他医疗保障管理事务</t>
  </si>
  <si>
    <t xml:space="preserve">      老龄卫生健康事务支出</t>
  </si>
  <si>
    <t xml:space="preserve">        老龄卫生健康事务支出</t>
  </si>
  <si>
    <t>　　　其他卫生健康支出</t>
  </si>
  <si>
    <t>　　　  其他卫生健康支出</t>
  </si>
  <si>
    <t>　　十、节能环保支出</t>
  </si>
  <si>
    <t>　　　环境保护管理事务</t>
  </si>
  <si>
    <t>　　　　生态环境保护宣传</t>
  </si>
  <si>
    <t>　　　　环境保护法规、规划及标准</t>
  </si>
  <si>
    <t>　　　　生态环境国际合作及履约</t>
  </si>
  <si>
    <t>　　　　生态环境保护行政许可</t>
  </si>
  <si>
    <t>　　　　其他环境保护管理事务支出</t>
  </si>
  <si>
    <t>　　　环境监测与监察</t>
  </si>
  <si>
    <t>　　　　建设项目环评审查与监督</t>
  </si>
  <si>
    <t>　　　　核与辐射安全监督</t>
  </si>
  <si>
    <t>　　　　其他环境监测与监察支出</t>
  </si>
  <si>
    <t>　　　污染防治</t>
  </si>
  <si>
    <t>　　　　大气</t>
  </si>
  <si>
    <t>　　　　水体</t>
  </si>
  <si>
    <t>　　　　噪声</t>
  </si>
  <si>
    <t>　　　　固体废弃物与化学品</t>
  </si>
  <si>
    <t>　　　　放射源和放射性废物监管</t>
  </si>
  <si>
    <t>　　　　辐射</t>
  </si>
  <si>
    <t>　　　　其他污染防治支出</t>
  </si>
  <si>
    <t>　　　自然生态保护</t>
  </si>
  <si>
    <t>　　　　生态保护</t>
  </si>
  <si>
    <t>　　　　农村环境保护</t>
  </si>
  <si>
    <t>　　　　自然保护区</t>
  </si>
  <si>
    <t>　　　　生物及物种资源保护</t>
  </si>
  <si>
    <t>　　　　其他自然生态保护支出</t>
  </si>
  <si>
    <t>　　　天然林保护</t>
  </si>
  <si>
    <t>　　　　森林管护</t>
  </si>
  <si>
    <t>　　　　社会保险补助</t>
  </si>
  <si>
    <t>　　　　政策性社会性支出补助</t>
  </si>
  <si>
    <t>　　　　天然林保护工程建设</t>
  </si>
  <si>
    <t>　　　　停伐补助</t>
  </si>
  <si>
    <t>　　　　其他天然林保护支出</t>
  </si>
  <si>
    <t>　　　退耕还林还草</t>
  </si>
  <si>
    <t>　　　　退耕现金</t>
  </si>
  <si>
    <t>　　　　退耕还林粮食折现补贴</t>
  </si>
  <si>
    <t>　　　　退耕还林粮食费用补贴</t>
  </si>
  <si>
    <t>　　　　退耕还林工程建设</t>
  </si>
  <si>
    <t>　　　　其他退耕还林还草支出</t>
  </si>
  <si>
    <t>　　　风沙荒漠治理</t>
  </si>
  <si>
    <t>　　　　京津风沙源治理工程建设</t>
  </si>
  <si>
    <t>　　　　其他风沙荒漠治理支出</t>
  </si>
  <si>
    <t>　　　退牧还草</t>
  </si>
  <si>
    <t>　　　　退牧还草工程建设</t>
  </si>
  <si>
    <t>　　　　其他退牧还草支出</t>
  </si>
  <si>
    <t>　　　已垦草原退耕还草</t>
  </si>
  <si>
    <t>　　　  已垦草原退耕还草</t>
  </si>
  <si>
    <t>　　　能源节约利用</t>
  </si>
  <si>
    <t>　　　污染减排</t>
  </si>
  <si>
    <t>　　　　生态环境监测与信息</t>
  </si>
  <si>
    <t>　　　　生态环境执法监察</t>
  </si>
  <si>
    <t>　　　　减排专项支出</t>
  </si>
  <si>
    <t>　　　　清洁生产专项支出</t>
  </si>
  <si>
    <t>　　　　其他污染减排支出</t>
  </si>
  <si>
    <t>　　　可再生能源</t>
  </si>
  <si>
    <t>　　　  可再生能源</t>
  </si>
  <si>
    <t>　　　循环经济</t>
  </si>
  <si>
    <t>　　　  循环经济</t>
  </si>
  <si>
    <t>　　　能源管理事务</t>
  </si>
  <si>
    <t>　　　　能源预测预警</t>
  </si>
  <si>
    <t>　　　　能源战略规划与实施</t>
  </si>
  <si>
    <t>　　　　能源科技装备</t>
  </si>
  <si>
    <t>　　　　能源行业管理</t>
  </si>
  <si>
    <t>　　　　能源管理</t>
  </si>
  <si>
    <t>　　　　石油储备发展管理</t>
  </si>
  <si>
    <t>　　　　能源调查</t>
  </si>
  <si>
    <t>　　　　农村电网建设</t>
  </si>
  <si>
    <t>　　　　其他能源管理事务支出</t>
  </si>
  <si>
    <t>　　　其他节能环保支出</t>
  </si>
  <si>
    <t>　　　  其他节能环保支出</t>
  </si>
  <si>
    <t>　　十一、城乡社区支出</t>
  </si>
  <si>
    <t>　　　城乡社区管理事务</t>
  </si>
  <si>
    <t>　　　　城管执法</t>
  </si>
  <si>
    <t>　　　　工程建设标准规范编制与监管</t>
  </si>
  <si>
    <t>　　　　工程建设管理</t>
  </si>
  <si>
    <t>　　　　市政公用行业市场监管</t>
  </si>
  <si>
    <t>　　　　住宅建设与房地产市场监管</t>
  </si>
  <si>
    <t>　　　　执业资格注册、资质审查</t>
  </si>
  <si>
    <t>　　　　其他城乡社区管理事务支出</t>
  </si>
  <si>
    <t>　　　城乡社区规划与管理</t>
  </si>
  <si>
    <t>　　　  城乡社区规划与管理</t>
  </si>
  <si>
    <t>　　　城乡社区公共设施</t>
  </si>
  <si>
    <t>　　　　小城镇基础设施建设</t>
  </si>
  <si>
    <t>　　　　其他城乡社区公共设施支出</t>
  </si>
  <si>
    <t>　　　城乡社区环境卫生</t>
  </si>
  <si>
    <t>　　　  城乡社区环境卫生</t>
  </si>
  <si>
    <t>　　　建设市场管理与监督</t>
  </si>
  <si>
    <t>　　　  建设市场管理与监督</t>
  </si>
  <si>
    <t>　　　其他城乡社区支出</t>
  </si>
  <si>
    <t>　　　  其他城乡社区支出</t>
  </si>
  <si>
    <t>　　十二、农林水支出</t>
  </si>
  <si>
    <t>　　　农业农村</t>
  </si>
  <si>
    <t>　　　　农垦运行</t>
  </si>
  <si>
    <t>　　　　科技转化与推广服务</t>
  </si>
  <si>
    <t>　　　　病虫害控制</t>
  </si>
  <si>
    <t>　　　　农产品质量安全</t>
  </si>
  <si>
    <t>　　　　执法监管</t>
  </si>
  <si>
    <t>　　　　统计监测与信息服务</t>
  </si>
  <si>
    <t>　　　　行业业务管理</t>
  </si>
  <si>
    <t>　　　　对外交流与合作</t>
  </si>
  <si>
    <t>　　　　防灾救灾</t>
  </si>
  <si>
    <t>　　　　稳定农民收入补贴</t>
  </si>
  <si>
    <t>　　　　农业结构调整补贴</t>
  </si>
  <si>
    <t>　　　　农业生产发展</t>
  </si>
  <si>
    <t>　　　　农村合作经济</t>
  </si>
  <si>
    <t>　　　　农产品加工与促销</t>
  </si>
  <si>
    <t>　　　　农村社会事业</t>
  </si>
  <si>
    <t>　　　　农业资源保护修复与利用</t>
  </si>
  <si>
    <t>　　　　农村道路建设</t>
  </si>
  <si>
    <t>　　　　成品油价格改革对渔业的补贴</t>
  </si>
  <si>
    <t>　　　　对高校毕业生到基层任职补助</t>
  </si>
  <si>
    <t xml:space="preserve">        农田建设</t>
  </si>
  <si>
    <t>　　　　其他农业农村支出</t>
  </si>
  <si>
    <t>　　　林业和草原</t>
  </si>
  <si>
    <t>　　　　事业机构</t>
  </si>
  <si>
    <t>　　　　森林资源培育</t>
  </si>
  <si>
    <t>　　　　技术推广与转化</t>
  </si>
  <si>
    <t>　　　　森林资源管理</t>
  </si>
  <si>
    <t>　　　　森林生态效益补偿</t>
  </si>
  <si>
    <t>　　　　自然保护区等管理</t>
  </si>
  <si>
    <t>　　　　动植物保护</t>
  </si>
  <si>
    <t>　　　　湿地保护</t>
  </si>
  <si>
    <t>　　　　执法与监督</t>
  </si>
  <si>
    <t>　　　　防沙治沙</t>
  </si>
  <si>
    <t>　　　　对外合作与交流</t>
  </si>
  <si>
    <t>　　　　林业产业化</t>
  </si>
  <si>
    <t>　　　　信息管理</t>
  </si>
  <si>
    <t>　　　　林区公共支出</t>
  </si>
  <si>
    <t>　　　　贷款贴息</t>
  </si>
  <si>
    <t>　　　　成品油价格改革对林业的补贴</t>
  </si>
  <si>
    <t>　　　　林业草原防灾减灾</t>
  </si>
  <si>
    <t xml:space="preserve">        国家公园</t>
  </si>
  <si>
    <t xml:space="preserve">        草原管理</t>
  </si>
  <si>
    <t xml:space="preserve">        行业业务管理</t>
  </si>
  <si>
    <t>　　　　其他林业和草原支出</t>
  </si>
  <si>
    <t>　　　水利</t>
  </si>
  <si>
    <t>　　　　水利行业业务管理</t>
  </si>
  <si>
    <t>　　　　水利工程建设</t>
  </si>
  <si>
    <t>　　　　水利工程运行与维护</t>
  </si>
  <si>
    <t>　　　　长江黄河等流域管理</t>
  </si>
  <si>
    <t>　　　　水利前期工作</t>
  </si>
  <si>
    <t>　　　　水利执法监督</t>
  </si>
  <si>
    <t>　　　　水土保持</t>
  </si>
  <si>
    <t>　　　　水资源节约管理与保护</t>
  </si>
  <si>
    <t>　　　　水质监测</t>
  </si>
  <si>
    <t>　　　　水文测报</t>
  </si>
  <si>
    <t>　　　　防汛</t>
  </si>
  <si>
    <t>　　　　抗旱</t>
  </si>
  <si>
    <t>　　　　农村水利</t>
  </si>
  <si>
    <t>　　　　水利技术推广</t>
  </si>
  <si>
    <t>　　　　国际河流治理与管理</t>
  </si>
  <si>
    <t>　　　　江河湖库水系综合整治</t>
  </si>
  <si>
    <t>　　　　大中型水库移民后期扶持专项支出</t>
  </si>
  <si>
    <t>　　　　水利安全监督</t>
  </si>
  <si>
    <t xml:space="preserve">        信息管理</t>
  </si>
  <si>
    <t>　　　　水利建设征地移民支出</t>
  </si>
  <si>
    <t>　　　　农村人畜饮水</t>
  </si>
  <si>
    <t>　　　　其他水利支出</t>
  </si>
  <si>
    <t>　　　扶贫</t>
  </si>
  <si>
    <t>　　　　农村基础设施建设</t>
  </si>
  <si>
    <t>　　　　生产发展</t>
  </si>
  <si>
    <t>　　　　社会发展</t>
  </si>
  <si>
    <t>　　　　扶贫贷款奖补和贴息</t>
  </si>
  <si>
    <t>　　　　“三西”农业建设专项补助</t>
  </si>
  <si>
    <t>　　　　扶贫事业机构</t>
  </si>
  <si>
    <t>　　　　其他扶贫支出</t>
  </si>
  <si>
    <t>　　　农业综合开发</t>
  </si>
  <si>
    <t>　　　　土地治理</t>
  </si>
  <si>
    <t>　　　　产业化发展</t>
  </si>
  <si>
    <t>　　　　创新示范</t>
  </si>
  <si>
    <t>　　　　其他农业综合开发支出</t>
  </si>
  <si>
    <t>　　　农村综合改革</t>
  </si>
  <si>
    <t>　　　　对村级一事一议的补助</t>
  </si>
  <si>
    <t>　　　　国有农场办社会职能改革补助</t>
  </si>
  <si>
    <t>　　　　对村民委员会和村党支部的补助</t>
  </si>
  <si>
    <t>　　　　对村集体经济组织的补助</t>
  </si>
  <si>
    <t>　　　　农村综合改革示范试点补助</t>
  </si>
  <si>
    <t>　　　　其他农村综合改革支出</t>
  </si>
  <si>
    <t>　　　普惠金融发展支出</t>
  </si>
  <si>
    <t>　　　　支持农村金融机构</t>
  </si>
  <si>
    <t>　　　　涉农贷款增量奖励</t>
  </si>
  <si>
    <t>　　　　农业保险保费补贴</t>
  </si>
  <si>
    <t>　　　　创业担保贷款贴息</t>
  </si>
  <si>
    <t>　　　　补充创业担保贷款基金</t>
  </si>
  <si>
    <t>　　　　其他普惠金融发展支出</t>
  </si>
  <si>
    <t>　　　其他农林水支出</t>
  </si>
  <si>
    <t>　　　　化解其他公益性乡村债务支出</t>
  </si>
  <si>
    <t>　　　　其他农林水支出</t>
  </si>
  <si>
    <t>　　十三、交通运输支出</t>
  </si>
  <si>
    <t>　　　公路水路运输</t>
  </si>
  <si>
    <t>　　　　公路建设</t>
  </si>
  <si>
    <t>　　　　公路养护</t>
  </si>
  <si>
    <t>　　　　交通运输信息化建设</t>
  </si>
  <si>
    <t>　　　　公路和运输安全</t>
  </si>
  <si>
    <t>　　　　公路还贷专项</t>
  </si>
  <si>
    <t>　　　　公路运输管理</t>
  </si>
  <si>
    <t>　　　　公路和运输技术标准化建设</t>
  </si>
  <si>
    <t>　　　　港口设施</t>
  </si>
  <si>
    <t>　　　　航道维护</t>
  </si>
  <si>
    <t>　　　　船舶检验</t>
  </si>
  <si>
    <t>　　　　其他公路水路运输支出</t>
  </si>
  <si>
    <t>　　　铁路运输</t>
  </si>
  <si>
    <t>　　　　铁路路网建设</t>
  </si>
  <si>
    <t>　　　　铁路还贷专项</t>
  </si>
  <si>
    <t>　　　　铁路安全</t>
  </si>
  <si>
    <t>　　　　铁路专项运输</t>
  </si>
  <si>
    <t>　　　　行业监管</t>
  </si>
  <si>
    <t>　　　　其他铁路运输支出</t>
  </si>
  <si>
    <t>　　　民用航空运输</t>
  </si>
  <si>
    <t>　　　　机场建设</t>
  </si>
  <si>
    <t>　　　　空管系统建设</t>
  </si>
  <si>
    <t>　　　　民航还贷专项支出</t>
  </si>
  <si>
    <t>　　　　民用航空安全</t>
  </si>
  <si>
    <t>　　　　民航专项运输</t>
  </si>
  <si>
    <t>　　　　其他民用航空运输支出</t>
  </si>
  <si>
    <t>　　　成品油价格改革对交通运输的补贴</t>
  </si>
  <si>
    <t>　　　　对城市公交的补贴</t>
  </si>
  <si>
    <t>　　　　对农村道路客运的补贴</t>
  </si>
  <si>
    <t>　　　　对出租车的补贴</t>
  </si>
  <si>
    <t>　　　　成品油价格改革补贴其他支出</t>
  </si>
  <si>
    <t>　　　车辆购置税支出</t>
  </si>
  <si>
    <t>　　　　车辆购置税用于公路等基础设施建设支出</t>
  </si>
  <si>
    <t>　　　　车辆购置税用于农村公路建设支出</t>
  </si>
  <si>
    <t>　　　　车辆购置税用于老旧汽车报废更新补贴</t>
  </si>
  <si>
    <t>　　　　车辆购置税其他支出</t>
  </si>
  <si>
    <t>　　　其他交通运输支出</t>
  </si>
  <si>
    <t>　　　　公共交通运营补助</t>
  </si>
  <si>
    <t>　　　　其他交通运输支出</t>
  </si>
  <si>
    <t>　　十四、资源勘探工业信息等支出</t>
  </si>
  <si>
    <t>　　　建筑业</t>
  </si>
  <si>
    <t>　　　　其他建筑业支出</t>
  </si>
  <si>
    <t>　　　工业和信息产业监管</t>
  </si>
  <si>
    <t>　　　　战备应急</t>
  </si>
  <si>
    <t>　　　　信息安全建设</t>
  </si>
  <si>
    <t>　　　　专用通信</t>
  </si>
  <si>
    <t>　　　　无线电监管</t>
  </si>
  <si>
    <t>　　　　工业和信息产业战略研究与标准制定</t>
  </si>
  <si>
    <t>　　　　工业和信息产业支持</t>
  </si>
  <si>
    <t>　　　　电子专项工程</t>
  </si>
  <si>
    <t>　　　　技术基础研究</t>
  </si>
  <si>
    <t>　　　　其他工业和信息产业监管支出</t>
  </si>
  <si>
    <t>　　　支持中小企业发展和管理支出</t>
  </si>
  <si>
    <t>　　　　科技型中小企业技术创新基金</t>
  </si>
  <si>
    <t>　　　　中小企业发展专项</t>
  </si>
  <si>
    <t>　　　　其他支持中小企业发展和管理支出</t>
  </si>
  <si>
    <t>　　　其他资源勘探信息等支出</t>
  </si>
  <si>
    <t>　　　　黄金事务</t>
  </si>
  <si>
    <t>　　　　技术改造支出</t>
  </si>
  <si>
    <t>　　　　中药材扶持资金支出</t>
  </si>
  <si>
    <t>　　　　重点产业振兴和技术改造项目贷款贴息</t>
  </si>
  <si>
    <t>　　　　其他资源勘探工业信息等支出</t>
  </si>
  <si>
    <t>　　十五、商业服务业等支出</t>
  </si>
  <si>
    <t>　　　商业流通事务</t>
  </si>
  <si>
    <t>　　　　食品流通安全补贴</t>
  </si>
  <si>
    <t>　　　　市场监测及信息管理</t>
  </si>
  <si>
    <t>　　　　民贸企业补贴</t>
  </si>
  <si>
    <t>　　　　民贸民品贷款贴息</t>
  </si>
  <si>
    <t>　　　　其他商业流通事务支出</t>
  </si>
  <si>
    <t>　　　涉外发展服务支出</t>
  </si>
  <si>
    <t>　　　　外商投资环境建设补助资金</t>
  </si>
  <si>
    <t>　　　　其他涉外发展服务支出</t>
  </si>
  <si>
    <t>　　　其他商业服务业等支出</t>
  </si>
  <si>
    <t>　　　　服务业基础设施建设</t>
  </si>
  <si>
    <t>　　　　其他商业服务业等支出</t>
  </si>
  <si>
    <t>　　十六、金融支出</t>
  </si>
  <si>
    <t>　　　金融部门行政支出</t>
  </si>
  <si>
    <t>　　　　安全防卫</t>
  </si>
  <si>
    <t>　　　　金融部门其他行政支出</t>
  </si>
  <si>
    <t>　　　金融发展支出</t>
  </si>
  <si>
    <t>　　　　政策性银行亏损补贴</t>
  </si>
  <si>
    <t>　　　　商业银行贷款贴息</t>
  </si>
  <si>
    <t>　　　　补充资本金</t>
  </si>
  <si>
    <t>　　　　风险基金补助</t>
  </si>
  <si>
    <t>　　　　其他金融发展支出</t>
  </si>
  <si>
    <t>　　　其他金融支出</t>
  </si>
  <si>
    <t>　　十七、援助其他地区支出</t>
  </si>
  <si>
    <t>　　　一般公共服务</t>
  </si>
  <si>
    <t>　　　教育</t>
  </si>
  <si>
    <t>　　　文化体育与传媒</t>
  </si>
  <si>
    <t>　　　医疗卫生</t>
  </si>
  <si>
    <t>　　　节能环保</t>
  </si>
  <si>
    <t>　　　农业</t>
  </si>
  <si>
    <t>　　　交通运输</t>
  </si>
  <si>
    <t>　　　住房保障</t>
  </si>
  <si>
    <t>　　　其他支出</t>
  </si>
  <si>
    <t>　　十八、自然资源海洋气象等支出</t>
  </si>
  <si>
    <t>　　　自然资源事务</t>
  </si>
  <si>
    <t>　　　　自然资源规划及管理</t>
  </si>
  <si>
    <t>　　　　土地资源调查</t>
  </si>
  <si>
    <t>　　　　自然资源利用与保护</t>
  </si>
  <si>
    <t>　　　  自然资源社会公益服务</t>
  </si>
  <si>
    <t>　　　　自然资源行业业务管理</t>
  </si>
  <si>
    <t>　　　　自然资源调查与确权登记</t>
  </si>
  <si>
    <t>　　　　国土整治</t>
  </si>
  <si>
    <t>　　　　土地资源储备支出</t>
  </si>
  <si>
    <t>　　　　地质矿产资源与环境调查</t>
  </si>
  <si>
    <t>　　　　地质矿产资源利用与保护</t>
  </si>
  <si>
    <t>　　　　地质转产项目财政贴息</t>
  </si>
  <si>
    <t>　　　　国外风险勘查</t>
  </si>
  <si>
    <t>　　　　地质勘查基金（周转金）支出</t>
  </si>
  <si>
    <t>　　　　其他自然资源事务支出</t>
  </si>
  <si>
    <t>　　　气象事务</t>
  </si>
  <si>
    <t>　　　　气象事业机构</t>
  </si>
  <si>
    <t>　　　　气象探测</t>
  </si>
  <si>
    <t>　　　　气象信息传输及管理</t>
  </si>
  <si>
    <t>　　　　气象预报预测</t>
  </si>
  <si>
    <t>　　　　气象服务</t>
  </si>
  <si>
    <t>　　　　气象装备保障维护</t>
  </si>
  <si>
    <t>　　　　气象基础设施建设与维修</t>
  </si>
  <si>
    <t>　　　　气象卫星</t>
  </si>
  <si>
    <t>　　　　气象法规与标准</t>
  </si>
  <si>
    <t>　　　　气象资金审计稽查</t>
  </si>
  <si>
    <t>　　　　其他气象事务支出</t>
  </si>
  <si>
    <t>　　　其他自然资源海洋气象等支出</t>
  </si>
  <si>
    <t>　　　  其他自然资源海洋气象等支出</t>
  </si>
  <si>
    <t>　　十九、住房保障支出</t>
  </si>
  <si>
    <t>　　　保障性安居工程支出</t>
  </si>
  <si>
    <t>　　　　廉租住房</t>
  </si>
  <si>
    <t>　　　　沉陷区治理</t>
  </si>
  <si>
    <t>　　　　棚户区改造</t>
  </si>
  <si>
    <t>　　　　少数民族地区游牧民定居工程</t>
  </si>
  <si>
    <t>　　　　农村危房改造</t>
  </si>
  <si>
    <t>　　　　公共租赁住房</t>
  </si>
  <si>
    <t>　　　　保障性住房租金补贴</t>
  </si>
  <si>
    <t xml:space="preserve">        老旧小区改造 </t>
  </si>
  <si>
    <t xml:space="preserve">        住房租赁市场发展</t>
  </si>
  <si>
    <t>　　　　其他保障性安居工程支出</t>
  </si>
  <si>
    <t>　　　住房改革支出</t>
  </si>
  <si>
    <t>　　　　住房公积金</t>
  </si>
  <si>
    <t>　　　　提租补贴</t>
  </si>
  <si>
    <t>　　　　购房补贴</t>
  </si>
  <si>
    <t>　　　城乡社区住宅</t>
  </si>
  <si>
    <t>　　　　公有住房建设和维修改造支出</t>
  </si>
  <si>
    <t>　　　　住房公积金管理</t>
  </si>
  <si>
    <t>　　　　其他城乡社区住宅支出</t>
  </si>
  <si>
    <t>　　二十、粮油物资储备支出</t>
  </si>
  <si>
    <t>　　　粮油事务</t>
  </si>
  <si>
    <t>　　　　粮食财务与审计支出</t>
  </si>
  <si>
    <t>　　　　粮食信息统计</t>
  </si>
  <si>
    <t>　　　　粮食专项业务活动</t>
  </si>
  <si>
    <t>　　　　国家粮油差价补贴</t>
  </si>
  <si>
    <t>　　　　粮食财务挂账利息补贴</t>
  </si>
  <si>
    <t>　　　　粮食财务挂账消化款</t>
  </si>
  <si>
    <t>　　　　处理陈化粮补贴</t>
  </si>
  <si>
    <t>　　　　粮食风险基金</t>
  </si>
  <si>
    <t>　　　　粮油市场调控专项资金</t>
  </si>
  <si>
    <t>　　　　其他粮油事务支出</t>
  </si>
  <si>
    <t xml:space="preserve">       应急管理事务</t>
  </si>
  <si>
    <t>　　　　  行政运行</t>
  </si>
  <si>
    <t>　　　　  一般行政管理事务</t>
  </si>
  <si>
    <t xml:space="preserve">         机关服务</t>
  </si>
  <si>
    <t xml:space="preserve">         灾害风险防治</t>
  </si>
  <si>
    <t xml:space="preserve">         安全监管</t>
  </si>
  <si>
    <t xml:space="preserve">         安全生产基础</t>
  </si>
  <si>
    <t xml:space="preserve">         应急救援</t>
  </si>
  <si>
    <t xml:space="preserve">         应急管理</t>
  </si>
  <si>
    <t xml:space="preserve">         事业运行</t>
  </si>
  <si>
    <t xml:space="preserve">         其他应急管理支出</t>
  </si>
  <si>
    <t xml:space="preserve">      消防事务</t>
  </si>
  <si>
    <t xml:space="preserve">          行政运行</t>
  </si>
  <si>
    <t xml:space="preserve">          一般行政管理事务</t>
  </si>
  <si>
    <t xml:space="preserve">          机关服务</t>
  </si>
  <si>
    <t xml:space="preserve">          消防应急救援</t>
  </si>
  <si>
    <t xml:space="preserve">          其他消防事务支出</t>
  </si>
  <si>
    <t xml:space="preserve">      森林消防事务</t>
  </si>
  <si>
    <t xml:space="preserve">          森林消防应急救援</t>
  </si>
  <si>
    <t xml:space="preserve">          其他森林消防事务支出</t>
  </si>
  <si>
    <t>　　　地震事务</t>
  </si>
  <si>
    <t>　　　　地震监测</t>
  </si>
  <si>
    <t>　　　　地震预测预报</t>
  </si>
  <si>
    <t>　　　　地震灾害预防</t>
  </si>
  <si>
    <t>　　　　地震应急救援</t>
  </si>
  <si>
    <t>　　　　地震环境探察</t>
  </si>
  <si>
    <t>　　　　防震减灾信息管理</t>
  </si>
  <si>
    <t>　　　　防震减灾基础管理</t>
  </si>
  <si>
    <t>　　　　地震事业机构</t>
  </si>
  <si>
    <t>　　　　其他地震事务支出</t>
  </si>
  <si>
    <t xml:space="preserve">     自然灾害防治</t>
  </si>
  <si>
    <t xml:space="preserve">        地质灾害防治</t>
  </si>
  <si>
    <t>森林草原防灾减灾</t>
  </si>
  <si>
    <t xml:space="preserve">        其他自然灾害防治支出</t>
  </si>
  <si>
    <t xml:space="preserve">     自然灾害救灾及恢复重建支出</t>
  </si>
  <si>
    <t xml:space="preserve">        中央自然灾害生活救助</t>
  </si>
  <si>
    <t xml:space="preserve">        地方自然灾害生活救助</t>
  </si>
  <si>
    <t xml:space="preserve">        自然灾害救灾补助</t>
  </si>
  <si>
    <t xml:space="preserve">        自然灾害灾后重建补助</t>
  </si>
  <si>
    <t xml:space="preserve">        其他自然灾害生活救助支出</t>
  </si>
  <si>
    <t xml:space="preserve">     其他灾害防治及应急管理支出</t>
  </si>
  <si>
    <t>二十三、其他支出</t>
  </si>
  <si>
    <t xml:space="preserve">        年初预留</t>
  </si>
  <si>
    <t xml:space="preserve">        其他支出</t>
  </si>
  <si>
    <t>　　二十四、债务付息支出</t>
  </si>
  <si>
    <t>　　　地方政府一般债务付息支出</t>
  </si>
  <si>
    <t>　　二十五、债务发行费用支出</t>
  </si>
  <si>
    <t>　　　地方政府一般债务发行费用支出</t>
  </si>
  <si>
    <t>本年支出小计</t>
  </si>
  <si>
    <t>230  转移性支出</t>
  </si>
  <si>
    <t xml:space="preserve">  23006 上解支出</t>
  </si>
  <si>
    <t xml:space="preserve">    230601 体制上解支出</t>
  </si>
  <si>
    <t xml:space="preserve">    230602 专项上解支出</t>
  </si>
  <si>
    <t>23009 年终结余</t>
  </si>
  <si>
    <r>
      <rPr>
        <sz val="12"/>
        <rFont val="宋体"/>
        <charset val="134"/>
      </rPr>
      <t xml:space="preserve"> </t>
    </r>
    <r>
      <rPr>
        <sz val="12"/>
        <rFont val="宋体"/>
        <charset val="134"/>
      </rPr>
      <t xml:space="preserve">       </t>
    </r>
    <r>
      <rPr>
        <sz val="12"/>
        <rFont val="宋体"/>
        <charset val="134"/>
      </rPr>
      <t>净结余</t>
    </r>
  </si>
  <si>
    <r>
      <rPr>
        <sz val="12"/>
        <rFont val="宋体"/>
        <charset val="134"/>
      </rPr>
      <t xml:space="preserve"> </t>
    </r>
    <r>
      <rPr>
        <sz val="12"/>
        <rFont val="宋体"/>
        <charset val="134"/>
      </rPr>
      <t xml:space="preserve">       结转下年专款</t>
    </r>
  </si>
  <si>
    <t>23011 债务转贷支出</t>
  </si>
  <si>
    <t>231   债券还本支出</t>
  </si>
  <si>
    <t xml:space="preserve">       地方政府一般债务还本支出</t>
  </si>
  <si>
    <t xml:space="preserve">   安排预算稳定调节基金</t>
  </si>
  <si>
    <t>支出合计</t>
  </si>
  <si>
    <t>1-5  2020年云南省德宏州盈江县县本级一般公共预算政府预算经济分类表（基本支出）</t>
  </si>
  <si>
    <t>经济科目名称</t>
  </si>
  <si>
    <t>一、工资福利支出</t>
  </si>
  <si>
    <t xml:space="preserve">     基本工资</t>
  </si>
  <si>
    <t xml:space="preserve">     津贴补贴</t>
  </si>
  <si>
    <t xml:space="preserve">     奖金</t>
  </si>
  <si>
    <t xml:space="preserve">     绩效工资</t>
  </si>
  <si>
    <t xml:space="preserve">     机关事业单位基本养老保险缴费</t>
  </si>
  <si>
    <t xml:space="preserve">     职业年金缴费</t>
  </si>
  <si>
    <t xml:space="preserve">     其他社会保障缴费</t>
  </si>
  <si>
    <t xml:space="preserve">     住房公积金</t>
  </si>
  <si>
    <t xml:space="preserve">     其他工资福利支出</t>
  </si>
  <si>
    <t>二、商品和服务支出</t>
  </si>
  <si>
    <t xml:space="preserve">     办公费</t>
  </si>
  <si>
    <t xml:space="preserve">     印刷费</t>
  </si>
  <si>
    <t xml:space="preserve">     咨询费</t>
  </si>
  <si>
    <t xml:space="preserve">     手续费</t>
  </si>
  <si>
    <t xml:space="preserve">     水费</t>
  </si>
  <si>
    <t xml:space="preserve">     电费</t>
  </si>
  <si>
    <t xml:space="preserve">     邮电费</t>
  </si>
  <si>
    <t xml:space="preserve">     物业管理费</t>
  </si>
  <si>
    <t xml:space="preserve">     差旅费</t>
  </si>
  <si>
    <t xml:space="preserve">     维修（护）费</t>
  </si>
  <si>
    <t xml:space="preserve">     租赁费</t>
  </si>
  <si>
    <t xml:space="preserve">     会议费</t>
  </si>
  <si>
    <t xml:space="preserve">     培训费</t>
  </si>
  <si>
    <t xml:space="preserve">     公务接待费</t>
  </si>
  <si>
    <t xml:space="preserve">     专用材料费</t>
  </si>
  <si>
    <t xml:space="preserve">     其他交通费用</t>
  </si>
  <si>
    <t xml:space="preserve">     设备购置费</t>
  </si>
  <si>
    <t xml:space="preserve">     劳务费</t>
  </si>
  <si>
    <t xml:space="preserve">     公务用车运行维护费</t>
  </si>
  <si>
    <t xml:space="preserve">     工会经费</t>
  </si>
  <si>
    <t xml:space="preserve">     福利费</t>
  </si>
  <si>
    <t xml:space="preserve">     税金及附加费用 </t>
  </si>
  <si>
    <t xml:space="preserve">     其他商品服务支出</t>
  </si>
  <si>
    <t>三、对个人和家庭的补助</t>
  </si>
  <si>
    <t xml:space="preserve">     离休费</t>
  </si>
  <si>
    <t xml:space="preserve">     退休费</t>
  </si>
  <si>
    <t xml:space="preserve">     抚恤金</t>
  </si>
  <si>
    <t xml:space="preserve">     生活补助</t>
  </si>
  <si>
    <t xml:space="preserve">     医疗费补助</t>
  </si>
  <si>
    <t xml:space="preserve">     奖励金</t>
  </si>
  <si>
    <t xml:space="preserve">     其他对个人和家庭的补助</t>
  </si>
  <si>
    <t>支  出  合  计</t>
  </si>
  <si>
    <t>1-6  2020年云南省德宏州盈江县县本级一般公共预算支出表（省对下转移支付项目）</t>
  </si>
  <si>
    <t>项       目</t>
  </si>
  <si>
    <t>一般公共服务支出</t>
  </si>
  <si>
    <t>……</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</si>
  <si>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</si>
  <si>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</si>
  <si>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</si>
  <si>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</si>
  <si>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</si>
  <si>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</si>
  <si>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</si>
  <si>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</si>
  <si>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</si>
  <si>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</si>
  <si>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下达贫困县2020年第一批中央财政专项扶贫资金</t>
  </si>
  <si>
    <t>下达贫困县2020年第二批中央统筹整合涉农资金</t>
  </si>
  <si>
    <t>下达贫困县2020年第三批中央统筹整合涉农资金</t>
  </si>
  <si>
    <t>下达贫困县2020年第二批中央财政专项扶贫资金</t>
  </si>
  <si>
    <t>下达贫困县2020年第四批中央统筹整合涉农资金</t>
  </si>
  <si>
    <t>下达贫困县2020年第六批中央统筹整合涉农资金</t>
  </si>
  <si>
    <t>交通运输支出</t>
  </si>
  <si>
    <t>资源勘探工业信息等支出</t>
  </si>
  <si>
    <t>商业服务业等支出</t>
  </si>
  <si>
    <t>自然资源海洋气象等支出</t>
  </si>
  <si>
    <t>住房保障支出</t>
  </si>
  <si>
    <t>下达贫困县2020年第七批中央统筹整合涉农资金</t>
  </si>
  <si>
    <t>粮油物资储备支出</t>
  </si>
  <si>
    <t>灾害防治及应急管理支出</t>
  </si>
  <si>
    <t>其他支出</t>
  </si>
  <si>
    <t>上级预下达专款</t>
  </si>
  <si>
    <t>省对下专项转移支付合计</t>
  </si>
  <si>
    <t>1-7  2020年云南省德宏州盈江县分地区税收返还和转移支付预算表</t>
  </si>
  <si>
    <t>地  区</t>
  </si>
  <si>
    <t>合计</t>
  </si>
  <si>
    <t>税收返还</t>
  </si>
  <si>
    <t>一般性转移支付</t>
  </si>
  <si>
    <t>专项转移支付</t>
  </si>
  <si>
    <t>一、提前下达数小计</t>
  </si>
  <si>
    <t>盈江县</t>
  </si>
  <si>
    <t>二、待分配数</t>
  </si>
  <si>
    <t>三、预算合计</t>
  </si>
  <si>
    <t>1-8  2020年云南省德宏州盈江县县本级“三公”经费预算财政拨款情况统计表</t>
  </si>
  <si>
    <t>比上年增、减情况</t>
  </si>
  <si>
    <t>增、减金额</t>
  </si>
  <si>
    <t>增、减幅度</t>
  </si>
  <si>
    <t>1.因公出国（境）费</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</si>
  <si>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</si>
  <si>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</si>
  <si>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</si>
  <si>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</si>
  <si>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2020年三公经费预算数1522.13万元，比上年预算数1583.83万元减少61.7万元，降幅3.9%。下降原因是预算编制过程中严格执行中央八项规定，厉行节约、反对铺张浪费；执行公务用车改革制度，加强公车管理。具体为：1、2020年拟安排因公出国（境）经费预算数30万元，比上年增加30万元，因以前年度无此项预算，根据实际开展工作中会产生此费用，在三公经费总量控制的基础上增加四大机关、外事办、侨联因公出国（境）经费预算30万元。2、2020年拟安排公务接待费预算565.29万元，比上年预算数718.76万元减少153.47万元、降幅21.35%，原因是：严格执行中央八项规定，厉行节约、反对铺张浪费及参照以前年度执行数对照相应调减；公务接待费主要用于按规定开支的各类公务接待产生的费用。3、2020年拟安排公务用车购置及运行维护费926.84万元，比上年预算数865.07万元增加61.77万元，增幅7.14%，其中：公务用车购置经费140万元，比上年预算数25万元增加115万元，增幅460%，增加原因：因开展工作需要，在全县三公经费总量控制的基础上增加盈江县机关事务局、公安局等单位车辆老化更新费用140万元。公务用车运行费786.84万元，比上年预算数840.07万元下降53.23万元，降幅6.34%；原因：严格执行中央八项规定，厉行节约、反对铺张浪费及参照以前年度执行数对照相应调减，公务用车运行费主要用于保障政府部门、党群部门、其他部门公务工作开展，拟产生的公务用车燃料费、维修费、过路过桥费、保险费等支出。</t>
  </si>
  <si>
    <t>2-1  2020年云南省政府性基金预算收入情况表</t>
  </si>
  <si>
    <t>一、地方农网还贷资金收入</t>
  </si>
  <si>
    <t>二、国家电影事业发展专项资金收入</t>
  </si>
  <si>
    <t>三、国有土地收益基金收入</t>
  </si>
  <si>
    <t>四、农业土地开发资金收入</t>
  </si>
  <si>
    <t>五、国有土地使用权出让收入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</si>
  <si>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</si>
  <si>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</si>
  <si>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</si>
  <si>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</si>
  <si>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</si>
  <si>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六、大中型水库库区基金收入</t>
  </si>
  <si>
    <t>七、彩票公益金收入</t>
  </si>
  <si>
    <t xml:space="preserve">   福利彩票公益金收入</t>
  </si>
  <si>
    <t xml:space="preserve">   体育彩票公益金收入</t>
  </si>
  <si>
    <t>八、城市基础设施配套费收入</t>
  </si>
  <si>
    <t>九、小型水库移民扶助基金收入</t>
  </si>
  <si>
    <t>十、国家重大水利工程建设基金收入</t>
  </si>
  <si>
    <t>十一、车辆通行费</t>
  </si>
  <si>
    <t>十二、污水处理费收入</t>
  </si>
  <si>
    <t>十三、彩票发行机构和彩票销售机构的业务费用</t>
  </si>
  <si>
    <t>十四、其他政府性基金收入</t>
  </si>
  <si>
    <t>十五、专项债券对应项目专项收入</t>
  </si>
  <si>
    <t>全省政府性基金预算收入</t>
  </si>
  <si>
    <t>地方政府专项债务收入</t>
  </si>
  <si>
    <t xml:space="preserve">   政府性基金补助收入</t>
  </si>
  <si>
    <t>2-2  2020年云南省德宏州盈江县政府性基金预算支出情况表</t>
  </si>
  <si>
    <t>一、文化旅游体育与传媒支出</t>
  </si>
  <si>
    <t xml:space="preserve">   国家电影事业发展专项资金安排的支出</t>
  </si>
  <si>
    <t xml:space="preserve">   旅游发展基金支出</t>
  </si>
  <si>
    <t>二、社会保障和就业支出</t>
  </si>
  <si>
    <t xml:space="preserve">   大中型水库移民后期扶持基金支出</t>
  </si>
  <si>
    <t xml:space="preserve">   小型水库移民扶助基金安排的支出</t>
  </si>
  <si>
    <t>三、节能环保支出</t>
  </si>
  <si>
    <t xml:space="preserve">   可再生能源电价附加收入安排的支出</t>
  </si>
  <si>
    <t>四、城乡社区支出</t>
  </si>
  <si>
    <t xml:space="preserve">   国有土地使用权出让收入及对应专项债务收入安排的支出</t>
  </si>
  <si>
    <t xml:space="preserve">   国有土地收益基金及对应专项债务收入安排的支出</t>
  </si>
  <si>
    <t xml:space="preserve">   农业土地开发资金安排的支出</t>
  </si>
  <si>
    <t xml:space="preserve">   城市基础设施配套费安排的支出</t>
  </si>
  <si>
    <t xml:space="preserve">   污水处理费收入安排的支出</t>
  </si>
  <si>
    <t xml:space="preserve">   土地储备专项债券收入安排的支出</t>
  </si>
  <si>
    <t xml:space="preserve">   棚户区改造专项债券收入安排的支出</t>
  </si>
  <si>
    <t xml:space="preserve">   城市基础设施配套费对应专项债务收入安排的支出</t>
  </si>
  <si>
    <t>五、农林水支出</t>
  </si>
  <si>
    <t xml:space="preserve">   大中型水库库区基金安排的支出</t>
  </si>
  <si>
    <t xml:space="preserve">   国家重大水利工程建设基金安排的支出</t>
  </si>
  <si>
    <t xml:space="preserve">   国家重大水利工程建设基金对应专项债务收入安排的支出</t>
  </si>
  <si>
    <t>六、交通运输支出</t>
  </si>
  <si>
    <t xml:space="preserve">   车辆通行费安排的支出</t>
  </si>
  <si>
    <t xml:space="preserve">   港口建设费安排的支出</t>
  </si>
  <si>
    <t xml:space="preserve">   民航发展基金支出</t>
  </si>
  <si>
    <t xml:space="preserve">   政府收费公路专项债券收入安排的支出</t>
  </si>
  <si>
    <t>七、资源勘探信息等支出</t>
  </si>
  <si>
    <t xml:space="preserve">   农网还贷资金支出</t>
  </si>
  <si>
    <t>八、其他支出</t>
  </si>
  <si>
    <t xml:space="preserve">   其他政府性基金安排的支出</t>
  </si>
  <si>
    <t xml:space="preserve">   彩票发行销售机构业务费安排的支出</t>
  </si>
  <si>
    <t xml:space="preserve">   彩票公益金安排的支出</t>
  </si>
  <si>
    <t>九、债务付息支出</t>
  </si>
  <si>
    <t xml:space="preserve">   地方政府专项债务付息支出</t>
  </si>
  <si>
    <t>十、债务发行费用支出</t>
  </si>
  <si>
    <t xml:space="preserve">   地方政府专项债务发行费用支出</t>
  </si>
  <si>
    <t>全省政府性基金支出</t>
  </si>
  <si>
    <t xml:space="preserve">   调出资金</t>
  </si>
  <si>
    <t xml:space="preserve">   年终结余</t>
  </si>
  <si>
    <t xml:space="preserve">   政府性基金转移支付</t>
  </si>
  <si>
    <t>地方政府专项债务还本支出</t>
  </si>
  <si>
    <t>2-3  2020年云南省德宏州盈江县县本级政府性基金预算收入情况表</t>
  </si>
  <si>
    <t>一、农网还贷资金收入</t>
  </si>
  <si>
    <t>二、港口建设费收入</t>
  </si>
  <si>
    <t>三、国家电影事业发展专项资金收入</t>
  </si>
  <si>
    <t>四、国有土地收益基金收入</t>
  </si>
  <si>
    <t>五、农业土地开发资金收入</t>
  </si>
  <si>
    <t>六、国有土地使用权出让收入</t>
  </si>
  <si>
    <t>七、大中型水库库区基金收入</t>
  </si>
  <si>
    <t>八、彩票公益金收入</t>
  </si>
  <si>
    <t>九、城市基础设施配套费收入</t>
  </si>
  <si>
    <t>十、小型水库移民扶助基金收入</t>
  </si>
  <si>
    <t>十一、国家重大水利工程建设基金收入</t>
  </si>
  <si>
    <t>十二、车辆通行费</t>
  </si>
  <si>
    <t>十三、污水处理费收入</t>
  </si>
  <si>
    <t>十四、彩票发行机构和彩票销售机构的业务费用</t>
  </si>
  <si>
    <t>十五、其他政府性基金收入</t>
  </si>
  <si>
    <t>省本级政府性基金预算收入</t>
  </si>
  <si>
    <t>2-4  2020年云南省德宏州盈江县本级政府性基金预算支出情况表</t>
  </si>
  <si>
    <t xml:space="preserve">     资助少数民族语电影译制</t>
  </si>
  <si>
    <t xml:space="preserve">     其他国家电影事业发展专项资金支出</t>
  </si>
  <si>
    <t xml:space="preserve">  旅游发展基金支出</t>
  </si>
  <si>
    <t xml:space="preserve">    地方旅游开发项目补助</t>
  </si>
  <si>
    <t xml:space="preserve">  小型水库移民扶助基金安排的支出</t>
  </si>
  <si>
    <t xml:space="preserve">    公共租赁住房支出</t>
  </si>
  <si>
    <t xml:space="preserve">    其他国有土地使用权出让收入安排的支出</t>
  </si>
  <si>
    <t xml:space="preserve">     征地和拆迁补偿支出</t>
  </si>
  <si>
    <t xml:space="preserve">     其他国有土地收益金支出</t>
  </si>
  <si>
    <t xml:space="preserve">     污水处理设施建设和运营</t>
  </si>
  <si>
    <t xml:space="preserve">     代征手续费</t>
  </si>
  <si>
    <t xml:space="preserve">     其他污水处理费安排的支出</t>
  </si>
  <si>
    <t xml:space="preserve">     其他大中型水库库区基金支出</t>
  </si>
  <si>
    <t xml:space="preserve">     其他重大水利工程建设基金支出</t>
  </si>
  <si>
    <t xml:space="preserve">     其他车辆通行费安排的支出</t>
  </si>
  <si>
    <t xml:space="preserve">     航道建设和维护</t>
  </si>
  <si>
    <t xml:space="preserve">     航运保障系统建设</t>
  </si>
  <si>
    <t xml:space="preserve">     民航机场建设</t>
  </si>
  <si>
    <t xml:space="preserve">     民航安全</t>
  </si>
  <si>
    <t xml:space="preserve">     航线和机场补贴</t>
  </si>
  <si>
    <t xml:space="preserve">     地方农网还贷资金支出</t>
  </si>
  <si>
    <t xml:space="preserve">      其他地方自行试点项目收益专项债券收入安排的支出</t>
  </si>
  <si>
    <t xml:space="preserve">     福利彩票销售机构的业务费支出</t>
  </si>
  <si>
    <t xml:space="preserve">     体育彩票销售机构的业务费支出</t>
  </si>
  <si>
    <t xml:space="preserve">     彩票市场调控资金支出</t>
  </si>
  <si>
    <t xml:space="preserve">     用于社会福利的彩票公益金支出</t>
  </si>
  <si>
    <t xml:space="preserve">     用于体育事业的彩票公益金支出</t>
  </si>
  <si>
    <t xml:space="preserve">     用于残疾人事业的彩票公益金支出</t>
  </si>
  <si>
    <t xml:space="preserve">     用于其他社会公益事业的彩票公益金支出</t>
  </si>
  <si>
    <t xml:space="preserve">     国有土地使用权出让金债务付息支出</t>
  </si>
  <si>
    <t xml:space="preserve">     土地储备专项债券付息支出</t>
  </si>
  <si>
    <t xml:space="preserve">    其他地方自行试点项目收益专项债券付息支出</t>
  </si>
  <si>
    <t xml:space="preserve">    其他地方自行试点项目收益专项债券发行费用支出</t>
  </si>
  <si>
    <t>省本级政府性基金支出</t>
  </si>
  <si>
    <t xml:space="preserve">     政府性基金补助支出</t>
  </si>
  <si>
    <t xml:space="preserve">   地方政府专项债务转贷支出</t>
  </si>
  <si>
    <t>2-5  2020年云南省德宏州盈江县县本级政府性基金支出表（省对下转移支付）</t>
  </si>
  <si>
    <t>3-1  2020年云南省德宏州盈江县国有资本经营收入预算情况表</t>
  </si>
  <si>
    <r>
      <rPr>
        <sz val="14"/>
        <rFont val="MS Serif"/>
        <charset val="134"/>
      </rPr>
      <t xml:space="preserve">    </t>
    </r>
    <r>
      <rPr>
        <sz val="14"/>
        <color indexed="8"/>
        <rFont val="宋体"/>
        <charset val="134"/>
      </rPr>
      <t>单位：万元</t>
    </r>
  </si>
  <si>
    <t>项        目</t>
  </si>
  <si>
    <t xml:space="preserve">  利润收入</t>
  </si>
  <si>
    <t xml:space="preserve">     电力企业利润收入</t>
  </si>
  <si>
    <t xml:space="preserve">     运输企业利润收入</t>
  </si>
  <si>
    <t xml:space="preserve">     投资服务企业利润收入</t>
  </si>
  <si>
    <t xml:space="preserve">     贸易企业利润收入</t>
  </si>
  <si>
    <t xml:space="preserve">     建筑施工企业利润收入</t>
  </si>
  <si>
    <t xml:space="preserve">     房地产企业利润收入</t>
  </si>
  <si>
    <t xml:space="preserve">     农林牧渔企业利润收入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</si>
  <si>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</si>
  <si>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</si>
  <si>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</si>
  <si>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</si>
  <si>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</si>
  <si>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</si>
  <si>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</si>
  <si>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化工企业利润收入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</si>
  <si>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</si>
  <si>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</si>
  <si>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</si>
  <si>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</si>
  <si>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</si>
  <si>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其他国有资本经营预算企业股利、股息收入</t>
  </si>
  <si>
    <t xml:space="preserve">  产权转让收入</t>
  </si>
  <si>
    <t xml:space="preserve">     国有股权、股份转让收入</t>
  </si>
  <si>
    <t xml:space="preserve">     国有独资企业产权转让收入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</si>
  <si>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</si>
  <si>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</si>
  <si>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</si>
  <si>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</si>
  <si>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</si>
  <si>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</si>
  <si>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全省国有资本经营收入</t>
  </si>
  <si>
    <t>上年结转</t>
  </si>
  <si>
    <t>3-2  2020年云南省德宏州盈江县国有资本经营支出预算情况表</t>
  </si>
  <si>
    <t xml:space="preserve">  解决历史遗留问题及改革成本支出</t>
  </si>
  <si>
    <t xml:space="preserve">    "三供一业"移交补助支出</t>
  </si>
  <si>
    <t xml:space="preserve">    国有企业办职教幼教补助支出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</si>
  <si>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</si>
  <si>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</si>
  <si>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</si>
  <si>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</si>
  <si>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</si>
  <si>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</si>
  <si>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</si>
  <si>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</si>
  <si>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其他国有企业资本金注入</t>
  </si>
  <si>
    <t xml:space="preserve">  国有企业政策性补贴</t>
  </si>
  <si>
    <t xml:space="preserve">    国有企业政策性补贴(项)</t>
  </si>
  <si>
    <t xml:space="preserve">  其他国有资本经营预算支出</t>
  </si>
  <si>
    <t xml:space="preserve">    其他国有资本经营预算支出(项)</t>
  </si>
  <si>
    <t>全省国有资本经营支出</t>
  </si>
  <si>
    <t>调出资金</t>
  </si>
  <si>
    <t>结转下年</t>
  </si>
  <si>
    <t>3-3  2020年云南省德宏州盈江县县本级国有资本经营收入预算情况表</t>
  </si>
  <si>
    <t>利润收入</t>
  </si>
  <si>
    <t>股利、股息收入</t>
  </si>
  <si>
    <t>清算收入</t>
  </si>
  <si>
    <t>省本级国有资本经营收入</t>
  </si>
  <si>
    <t>3-4  2020年云南省德宏州盈江县县本级国有资本经营支出预算情况表</t>
  </si>
  <si>
    <t>项   目</t>
  </si>
  <si>
    <t>省本级国有资本经营支出</t>
  </si>
  <si>
    <t>国有资本经营预算转移支付</t>
  </si>
  <si>
    <t>3-5  2020年云南省德宏州盈江县国有资本经营预算转移支付表（分地区）</t>
  </si>
  <si>
    <t>预算数</t>
  </si>
  <si>
    <t>合  计</t>
  </si>
  <si>
    <t>3-6  2020年云南省德宏州盈江县县本级国有资本经营预算转移支付表（分项目）</t>
  </si>
  <si>
    <t>项目名称</t>
  </si>
  <si>
    <t>4-1  2020年云南省德宏州盈江县社会保险基金收入预算情况表</t>
  </si>
  <si>
    <t>项     目</t>
  </si>
  <si>
    <t>2019年预计执行数</t>
  </si>
  <si>
    <t>预算数比上年预计执行数增长%</t>
  </si>
  <si>
    <t>一、企业职工基本养老保险基金收入</t>
  </si>
  <si>
    <t xml:space="preserve">    其中：保险费收入</t>
  </si>
  <si>
    <t xml:space="preserve">          利息收入</t>
  </si>
  <si>
    <t xml:space="preserve">          财政补贴收入</t>
  </si>
  <si>
    <t xml:space="preserve">          其他收入</t>
  </si>
  <si>
    <t xml:space="preserve">          转移收入</t>
  </si>
  <si>
    <t xml:space="preserve">          上级补助收入</t>
  </si>
  <si>
    <t>二、机关事业单位基本养老保险基金收入</t>
  </si>
  <si>
    <t>三、失业保险基金收入</t>
  </si>
  <si>
    <t>四、城镇职工基本医疗保险基金收入</t>
  </si>
  <si>
    <t>五、工伤保险基金收入</t>
  </si>
  <si>
    <t>六、城乡居民基本养老保险基金收入</t>
  </si>
  <si>
    <t xml:space="preserve">          委托投资收益</t>
  </si>
  <si>
    <t>七、居民基本医疗保险基金收入</t>
  </si>
  <si>
    <t>八、生育保险基金收入</t>
  </si>
  <si>
    <t>收入小计</t>
  </si>
  <si>
    <t xml:space="preserve">  其中：保险费收入</t>
  </si>
  <si>
    <t xml:space="preserve">        利息收入</t>
  </si>
  <si>
    <t xml:space="preserve">        财政补贴收入</t>
  </si>
  <si>
    <t>上级补助收入</t>
  </si>
  <si>
    <t>下级上解收入</t>
  </si>
  <si>
    <t>收入合计</t>
  </si>
  <si>
    <t>4-2  2020年云南省德宏州盈江县社会保险基金支出预算情况表</t>
  </si>
  <si>
    <r>
      <rPr>
        <sz val="14"/>
        <rFont val="宋体"/>
        <charset val="134"/>
      </rPr>
      <t xml:space="preserve">    </t>
    </r>
    <r>
      <rPr>
        <sz val="14"/>
        <color indexed="8"/>
        <rFont val="宋体"/>
        <charset val="134"/>
      </rPr>
      <t>单位：万元</t>
    </r>
  </si>
  <si>
    <t>一、企业职工基本养老保险基金支出</t>
  </si>
  <si>
    <t xml:space="preserve">    其中：待遇支出</t>
  </si>
  <si>
    <t xml:space="preserve">         丧葬抚恤补助支出</t>
  </si>
  <si>
    <t xml:space="preserve">         其他支出</t>
  </si>
  <si>
    <t xml:space="preserve">         转移支出</t>
  </si>
  <si>
    <t>二、机关事业单位基本养老保险基金支出</t>
  </si>
  <si>
    <t>三、失业保险基金支出</t>
  </si>
  <si>
    <t>四、城镇职工基本医疗保险基金支出</t>
  </si>
  <si>
    <t>五、工伤保险基金支出</t>
  </si>
  <si>
    <t>六、城乡居民基本养老保险基金支出</t>
  </si>
  <si>
    <t>七、居民基本医疗保险基金支出</t>
  </si>
  <si>
    <t>八、生育保险基金支出</t>
  </si>
  <si>
    <t>支出小计</t>
  </si>
  <si>
    <t xml:space="preserve">    其中：社会保险待遇支出</t>
  </si>
  <si>
    <t xml:space="preserve">补助下级支出
  </t>
  </si>
  <si>
    <t>上解上级支出</t>
  </si>
  <si>
    <t>4-3  2020年云南德宏州盈江县县本级社会保险基金收入预算情况表</t>
  </si>
  <si>
    <t>4-4  2020年云南德宏州盈江县县本级社会保险基金支出预算情况表</t>
  </si>
  <si>
    <t>5-1  XX省（州、市）2019年地方政府债务限额及余额预算情况表</t>
  </si>
  <si>
    <t>单位：亿元</t>
  </si>
  <si>
    <t>地   区</t>
  </si>
  <si>
    <t>2019年债务限额</t>
  </si>
  <si>
    <t>2019年债务余额预计执行数</t>
  </si>
  <si>
    <t>一般债务</t>
  </si>
  <si>
    <t>专项债务</t>
  </si>
  <si>
    <t>公  式</t>
  </si>
  <si>
    <t>A=B+C</t>
  </si>
  <si>
    <t>B</t>
  </si>
  <si>
    <t>C</t>
  </si>
  <si>
    <t>D=E+F</t>
  </si>
  <si>
    <t>E</t>
  </si>
  <si>
    <t>F</t>
  </si>
  <si>
    <t>XX省合计</t>
  </si>
  <si>
    <t xml:space="preserve">  一、XX省本级</t>
  </si>
  <si>
    <t xml:space="preserve"> 二、XX州（市）下级合计</t>
  </si>
  <si>
    <t>（一）下级地区1</t>
  </si>
  <si>
    <t>（二）下级地区2</t>
  </si>
  <si>
    <t>注：1.本表反映上一年度本地区、本级及分地区地方政府债务限额及余额预计执行数。</t>
  </si>
  <si>
    <t xml:space="preserve">    2.本表由县级以上地方各级财政部门在本级人民代表大会批准预算后二十日内公开。</t>
  </si>
  <si>
    <t>云南德宏州盈江县2018年地方政府债务限额及余额预算情况表</t>
  </si>
  <si>
    <t>5-2  云南德宏州盈江县2019年地方政府一般债务余额情况表</t>
  </si>
  <si>
    <t>项    目</t>
  </si>
  <si>
    <t>执行数</t>
  </si>
  <si>
    <t>一、2018年末地方政府一般债务余额实际数</t>
  </si>
  <si>
    <t>二、2019年末地方政府一般债务余额限额</t>
  </si>
  <si>
    <t>三、2019年地方政府一般债务发行额</t>
  </si>
  <si>
    <t xml:space="preserve">   中央转贷地方的国际金融组织和外国政府贷款</t>
  </si>
  <si>
    <t xml:space="preserve">   2019年地方政府一般债券发行额</t>
  </si>
  <si>
    <t>四、2019年地方政府一般债务还本额</t>
  </si>
  <si>
    <t>五、2019年末地方政府一般债务余额预计执行数</t>
  </si>
  <si>
    <t>六、2020年地方财政赤字</t>
  </si>
  <si>
    <t>七、2020年地方政府一般债务余额限额</t>
  </si>
  <si>
    <t>注：1.本表反映本地区上两年度一般债务余额，上一年度一般债务限额、发行额、还本支出及余额，本年度财政赤字及一般
      债务限额。  
    2.本表由县级以上地方各级财政部门在本级人民代表大会批准预算后二十日内公开。</t>
  </si>
  <si>
    <t>5-3  云南德宏州盈江县县本级2019年地方政府一般债务余额情况表</t>
  </si>
  <si>
    <t xml:space="preserve">    中央转贷地方的国际金融组织和外国政府贷款</t>
  </si>
  <si>
    <t xml:space="preserve">    2019年地方政府一般债券发行额</t>
  </si>
  <si>
    <t>注：1.本表反映本地区上两年度一般债务余额，上一年度一般债务限额、发行额、还本支出及余额，本年度财政赤
      字及一般债务限额。  
    2.本表由县级以上地方各级财政部门在本级人民代表大会批准预算后二十日内公开。</t>
  </si>
  <si>
    <t>5-4  云南省德宏州盈江县2019年地方政府专项债务余额情况表</t>
  </si>
  <si>
    <t>一、2018年末地方政府专项债务余额实际数</t>
  </si>
  <si>
    <t>二、2019年末地方政府专项债务余额限额</t>
  </si>
  <si>
    <t>三、2019年地方政府专项债务发行额</t>
  </si>
  <si>
    <t>四、2019年地方政府专项债务还本额</t>
  </si>
  <si>
    <t>五、2019年末地方政府专项债务余额预计执行数</t>
  </si>
  <si>
    <t>六、2020年地方政府专项债务新增限额</t>
  </si>
  <si>
    <t>七、2020年末地方政府专项债务余额限额</t>
  </si>
  <si>
    <t>注：1.本表反映本地区上两年度专项债务余额，上一年度专项债务限额、发行额、还本额及余额，本年度专项债务新
      增限额及限额。
    2.本表由县级以上地方各级财政部门在本级人民代表大会批准预算后二十日内公开。</t>
  </si>
  <si>
    <t>5-5  云南德宏州盈江县县本级2019年地方政府专项债务余额情况表</t>
  </si>
  <si>
    <t>注：1.本表反映本地区上两年度专项债务余额，上一年度专项债务限额、发行额、还本额及余额，本年度专项债务
      新增限额及限额。
    2.本表由县级以上地方各级财政部门在本级人民代表大会批准预算后二十日内公开。</t>
  </si>
  <si>
    <t>5-6 云南省德宏州盈江县地方政府债券发行及还本
付息情况表</t>
  </si>
  <si>
    <t>公式</t>
  </si>
  <si>
    <t>本地区</t>
  </si>
  <si>
    <t>本级</t>
  </si>
  <si>
    <t>一、2019年发行预计执行数</t>
  </si>
  <si>
    <t>A=B+D</t>
  </si>
  <si>
    <t>（一）一般债券</t>
  </si>
  <si>
    <t xml:space="preserve">   其中：再融资债券</t>
  </si>
  <si>
    <t>（二）专项债券</t>
  </si>
  <si>
    <t>D</t>
  </si>
  <si>
    <t>二、2019年还本预计执行数</t>
  </si>
  <si>
    <t>F=G+H</t>
  </si>
  <si>
    <t>G</t>
  </si>
  <si>
    <t>H</t>
  </si>
  <si>
    <t>三、2019年付息预计执行数</t>
  </si>
  <si>
    <t>I=J+K</t>
  </si>
  <si>
    <t>J</t>
  </si>
  <si>
    <t>K</t>
  </si>
  <si>
    <t>四、2020年还本预算数</t>
  </si>
  <si>
    <t>L=M+O</t>
  </si>
  <si>
    <t>M</t>
  </si>
  <si>
    <t xml:space="preserve">   其中：再融资</t>
  </si>
  <si>
    <t xml:space="preserve">      财政预算安排 </t>
  </si>
  <si>
    <t>N</t>
  </si>
  <si>
    <t>O</t>
  </si>
  <si>
    <t xml:space="preserve">      财政预算安排</t>
  </si>
  <si>
    <t>P</t>
  </si>
  <si>
    <t>五、2020年付息预算数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</si>
  <si>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</si>
  <si>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</si>
  <si>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</si>
  <si>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</si>
  <si>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5-7 云南省德宏州盈江县2020年地方政府债务限额提前下达情况表</t>
  </si>
  <si>
    <t>下级</t>
  </si>
  <si>
    <t>一、2018年地方政府债务限额</t>
  </si>
  <si>
    <t>其中： 一般债务限额</t>
  </si>
  <si>
    <t xml:space="preserve">       专项债务限额</t>
  </si>
  <si>
    <t>二、提前下达的2019年新增地方政府债务限额</t>
  </si>
  <si>
    <t>注：本表反映本地区及本级年初预算中列示提前下达的新增地方政府债务限额情况，由县级以上地方各级财政部门在本级人民代表大会批准预算后二十日内公开。</t>
  </si>
  <si>
    <t>5-8  云南省德宏州盈江县2019年年初新增地方政府债券资金安排表</t>
  </si>
  <si>
    <t>项目类型</t>
  </si>
  <si>
    <t>项目主管部门</t>
  </si>
  <si>
    <t>债券性质</t>
  </si>
  <si>
    <t>债券规模</t>
  </si>
  <si>
    <t>盈江县城镇供水工程项目</t>
  </si>
  <si>
    <t>水利建设</t>
  </si>
  <si>
    <t>盈江县住房和城乡规划建设局</t>
  </si>
  <si>
    <t>专项债券</t>
  </si>
  <si>
    <t>注：本表反映本级当年提前下达的新增地方政府债券资金使用安排，由县级以上地方各级财政部门在本级人民代表大会批准预算后二十日内公开。</t>
  </si>
  <si>
    <t>6-1   2020年云南省德宏州盈江县县级重大政策和重点项目绩效目标表</t>
  </si>
  <si>
    <t>单位名称.项目名称</t>
  </si>
  <si>
    <t>项目目标</t>
  </si>
  <si>
    <t>一级指标</t>
  </si>
  <si>
    <t>二级指标</t>
  </si>
  <si>
    <t>三级指标</t>
  </si>
  <si>
    <t>指标值</t>
  </si>
  <si>
    <t>绩效指标值设定依据及数据来源</t>
  </si>
  <si>
    <t>说明</t>
  </si>
  <si>
    <t>单位</t>
  </si>
  <si>
    <t>盈江县住房和城乡建设局　盈江县2016年城镇棚户区改造项目</t>
  </si>
  <si>
    <r>
      <rPr>
        <sz val="11"/>
        <color indexed="8"/>
        <rFont val="仿宋_GB2312"/>
        <charset val="134"/>
      </rPr>
      <t>目前项目货币化安置</t>
    </r>
    <r>
      <rPr>
        <sz val="11"/>
        <color indexed="8"/>
        <rFont val="Times New Roman"/>
        <charset val="134"/>
      </rPr>
      <t>130</t>
    </r>
    <r>
      <rPr>
        <sz val="11"/>
        <color indexed="8"/>
        <rFont val="仿宋_GB2312"/>
        <charset val="134"/>
      </rPr>
      <t>套计划完成</t>
    </r>
    <r>
      <rPr>
        <sz val="11"/>
        <color indexed="8"/>
        <rFont val="Times New Roman"/>
        <charset val="134"/>
      </rPr>
      <t>144</t>
    </r>
    <r>
      <rPr>
        <sz val="11"/>
        <color indexed="8"/>
        <rFont val="仿宋_GB2312"/>
        <charset val="134"/>
      </rPr>
      <t>套，拆除重建</t>
    </r>
    <r>
      <rPr>
        <sz val="11"/>
        <color indexed="8"/>
        <rFont val="Times New Roman"/>
        <charset val="134"/>
      </rPr>
      <t>860</t>
    </r>
    <r>
      <rPr>
        <sz val="11"/>
        <color indexed="8"/>
        <rFont val="仿宋_GB2312"/>
        <charset val="134"/>
      </rPr>
      <t>套计划完成</t>
    </r>
    <r>
      <rPr>
        <sz val="11"/>
        <color indexed="8"/>
        <rFont val="Times New Roman"/>
        <charset val="134"/>
      </rPr>
      <t>857</t>
    </r>
    <r>
      <rPr>
        <sz val="11"/>
        <color indexed="8"/>
        <rFont val="仿宋_GB2312"/>
        <charset val="134"/>
      </rPr>
      <t>套，总计完成</t>
    </r>
    <r>
      <rPr>
        <sz val="11"/>
        <color indexed="8"/>
        <rFont val="Times New Roman"/>
        <charset val="134"/>
      </rPr>
      <t>1001</t>
    </r>
    <r>
      <rPr>
        <sz val="11"/>
        <color indexed="8"/>
        <rFont val="仿宋_GB2312"/>
        <charset val="134"/>
      </rPr>
      <t>套。配套基础设施除太平建点完成</t>
    </r>
    <r>
      <rPr>
        <sz val="11"/>
        <color indexed="8"/>
        <rFont val="Times New Roman"/>
        <charset val="134"/>
      </rPr>
      <t>80%</t>
    </r>
    <r>
      <rPr>
        <sz val="11"/>
        <color indexed="8"/>
        <rFont val="仿宋_GB2312"/>
        <charset val="134"/>
      </rPr>
      <t>左右，平原建点完成</t>
    </r>
    <r>
      <rPr>
        <sz val="11"/>
        <color indexed="8"/>
        <rFont val="Times New Roman"/>
        <charset val="134"/>
      </rPr>
      <t>90%</t>
    </r>
    <r>
      <rPr>
        <sz val="11"/>
        <color indexed="8"/>
        <rFont val="仿宋_GB2312"/>
        <charset val="134"/>
      </rPr>
      <t>左右，其余均已完工。项目的实施极大改善片区棚户区居民的居住环境，促进当地人居环境的提升，助推当地经济发展。</t>
    </r>
  </si>
  <si>
    <t>效益指标</t>
  </si>
  <si>
    <t>社会效益</t>
  </si>
  <si>
    <t>受益户数（户）</t>
  </si>
  <si>
    <r>
      <rPr>
        <sz val="11"/>
        <color rgb="FF000000"/>
        <rFont val="仿宋_GB2312"/>
        <charset val="134"/>
      </rPr>
      <t xml:space="preserve"> 《德宏州发展和改革委员会关于盈江县</t>
    </r>
    <r>
      <rPr>
        <sz val="11"/>
        <color rgb="FF000000"/>
        <rFont val="Times New Roman"/>
        <charset val="134"/>
      </rPr>
      <t>2016</t>
    </r>
    <r>
      <rPr>
        <sz val="11"/>
        <color rgb="FF000000"/>
        <rFont val="仿宋_GB2312"/>
        <charset val="134"/>
      </rPr>
      <t>年城镇棚户区改造项目可行性研究报告调整的批复》（德发改投资〔</t>
    </r>
    <r>
      <rPr>
        <sz val="11"/>
        <color rgb="FF000000"/>
        <rFont val="Times New Roman"/>
        <charset val="134"/>
      </rPr>
      <t>2016</t>
    </r>
    <r>
      <rPr>
        <sz val="11"/>
        <color rgb="FF000000"/>
        <rFont val="仿宋_GB2312"/>
        <charset val="134"/>
      </rPr>
      <t>〕</t>
    </r>
    <r>
      <rPr>
        <sz val="11"/>
        <color rgb="FF000000"/>
        <rFont val="Times New Roman"/>
        <charset val="134"/>
      </rPr>
      <t>815</t>
    </r>
    <r>
      <rPr>
        <sz val="11"/>
        <color rgb="FF000000"/>
        <rFont val="仿宋_GB2312"/>
        <charset val="134"/>
      </rPr>
      <t>号）</t>
    </r>
  </si>
  <si>
    <r>
      <rPr>
        <sz val="11"/>
        <color rgb="FF000000"/>
        <rFont val="仿宋_GB2312"/>
        <charset val="134"/>
      </rPr>
      <t xml:space="preserve">  盈江县</t>
    </r>
    <r>
      <rPr>
        <sz val="11"/>
        <color rgb="FF000000"/>
        <rFont val="Times New Roman"/>
        <charset val="134"/>
      </rPr>
      <t>2016</t>
    </r>
    <r>
      <rPr>
        <sz val="11"/>
        <color rgb="FF000000"/>
        <rFont val="仿宋_GB2312"/>
        <charset val="134"/>
      </rPr>
      <t>年城镇棚户区改造项目改造盈江县平原镇、盏西镇、太平镇、弄璋镇、旧城镇、昔马镇</t>
    </r>
    <r>
      <rPr>
        <sz val="11"/>
        <color rgb="FF000000"/>
        <rFont val="Times New Roman"/>
        <charset val="134"/>
      </rPr>
      <t>6</t>
    </r>
    <r>
      <rPr>
        <sz val="11"/>
        <color rgb="FF000000"/>
        <rFont val="仿宋_GB2312"/>
        <charset val="134"/>
      </rPr>
      <t>个建制镇共</t>
    </r>
    <r>
      <rPr>
        <sz val="11"/>
        <color rgb="FF000000"/>
        <rFont val="Times New Roman"/>
        <charset val="134"/>
      </rPr>
      <t>990</t>
    </r>
    <r>
      <rPr>
        <sz val="11"/>
        <color rgb="FF000000"/>
        <rFont val="仿宋_GB2312"/>
        <charset val="134"/>
      </rPr>
      <t>套棚户区，概算总投资</t>
    </r>
    <r>
      <rPr>
        <sz val="11"/>
        <color rgb="FF000000"/>
        <rFont val="Times New Roman"/>
        <charset val="134"/>
      </rPr>
      <t>55276.88</t>
    </r>
    <r>
      <rPr>
        <sz val="11"/>
        <color rgb="FF000000"/>
        <rFont val="仿宋_GB2312"/>
        <charset val="134"/>
      </rPr>
      <t>万元，其中：危旧房改造概算投资</t>
    </r>
    <r>
      <rPr>
        <sz val="11"/>
        <color rgb="FF000000"/>
        <rFont val="Times New Roman"/>
        <charset val="134"/>
      </rPr>
      <t>44852.09</t>
    </r>
    <r>
      <rPr>
        <sz val="11"/>
        <color rgb="FF000000"/>
        <rFont val="仿宋_GB2312"/>
        <charset val="134"/>
      </rPr>
      <t>万元，基础设施建设项目概算投资</t>
    </r>
    <r>
      <rPr>
        <sz val="11"/>
        <color rgb="FF000000"/>
        <rFont val="Times New Roman"/>
        <charset val="134"/>
      </rPr>
      <t>9974.86</t>
    </r>
    <r>
      <rPr>
        <sz val="11"/>
        <color rgb="FF000000"/>
        <rFont val="仿宋_GB2312"/>
        <charset val="134"/>
      </rPr>
      <t>万元。</t>
    </r>
  </si>
  <si>
    <t>盈江县住房和城乡建设局　盈江县允燕大道一、二期建设工程</t>
  </si>
  <si>
    <t>助推盈江新老县城的有效连接，缓解新老县城的交通堵塞，大大提升南部新城区及周边地块的开发价值</t>
  </si>
  <si>
    <t>受益人数（万人）</t>
  </si>
  <si>
    <t>德发改投资【2010】191号《盈江县发展和改革局关于盈江县义务教育均衡发展初中阶段学校基础设施建设项目可行性研究报告的批复》（盈发改社会复〔2016〕315号）、《盈江县发展和改革局关于盈江县义务教育均衡发展小学阶段学校基础设施建设项目可行性研究报告的批复》（盈发改社会复〔2016〕316号）</t>
  </si>
  <si>
    <t xml:space="preserve">　　允燕大道一期建设工程：建设地点位于盈江县县城区北侧；于2010年4月6日取得德宏州发展和改革委员会关于该项目可行性研究报告的批复；于2010年10月15日取得德宏州建设局及德宏州发展和改革委员会关于该项目初步设计方案的共同批复；于2010年10月份开工建设至2011年5月份完工；施工合同约定金额为1.02亿元，实际完成工程量的竣工结算审定金额为1.78亿元。路总长为4756.43米，道路红线控制宽度为50米；一是完成项目场地清理；二是完成特殊路基处治；三是完成路基土石方换填及挡土墙砌筑；四是完成供水、雨污排水、强弱电管网建设；五是完成排水沟及箱涵的建设；六是完成沥青混凝土路面及人行道路缘石地板砖的建设；七是完成交通标线及绿化亮化建设。
　允燕大道二期建设工程：建设地点位于盈江县县城区北侧；于2012年3月19日取得德宏州发展和改革委员会关于该项目可行性研究报告的批复；于2014年2月28日取得德宏州住房和城乡建设局关于该项目初步设计方案的批复；于2015年9月份开工建设至2016年7月份完工；施工合同约定金额为1.43亿元，实际完成工程量的竣工结算审定金额为1.6亿元。道路总长为2700米，道路红线控制宽度为50米；一是完成项目场地清理；二是完成特殊路基处治；三是完成路基土石方换填、挡土墙砌筑、浇筑大小盏达河桥；四是完成供水、雨污排水、强弱电管网建设；五是完成排水沟及箱涵的建设；六是完成沥青混凝土路面及人行道路缘石地板砖的建设；七是完成交通标线及绿化亮化建设。
</t>
  </si>
  <si>
    <t>盈江县教育体育局　义务教育均衡发展项目资金</t>
  </si>
  <si>
    <t>完成义务教育薄弱学校教学楼、综合楼、学生宿舍楼、运动场等基础设施建设投资18970万元，改善薄弱学校教室、功能室、运动场、宿舍楼等基础教育设施缺乏状况，改进薄弱学校教学环境，提升义务教育办学条件，推进义务教育均衡发展。</t>
  </si>
  <si>
    <t>受益学生（人）</t>
  </si>
  <si>
    <t>《盈江县发展和改革局关于盈江县义务教育均衡发展初中阶段学校基础设施建设项目可行性研究报告的批复》（盈发改社会复〔2016〕315号）、《盈江县发展和改革局关于盈江县义务教育均衡发展小学阶段学校基础设施建设项目可行性研究报告的批复》（盈发改社会复〔2016〕316号）</t>
  </si>
  <si>
    <t>　　为进一步推进义务教均衡发展，着力提升农村学校和薄弱学校办学水平，全面提高义务教育质量，努力实现所有适龄儿童少年“上好学”，全县在区域内义务教育阶段学校实现教育机会、办学条件、师资队伍、教育质量均衡，全县实现区域内义务教育均衡发展目标，实施义务教育均衡发展基础设施建设。为进一步推进义务教均衡发展，着力提升农村学校和薄弱学校办学水平，努力实现所有适龄儿童少年“上好学”，全县在区域内义务教育阶段学校实现教育机会、办学条件、师资队伍、教育质量均衡，2020年度预算完成义务教育薄弱学校教学楼、综合楼、学生宿舍楼、运动场等基础设施建设投资18970万元。</t>
  </si>
  <si>
    <t>盈江县教育体育局　义务教育“全面改薄“县级配套资金</t>
  </si>
  <si>
    <t>完成义务教育薄弱学校教学楼、综合楼、学生宿舍楼、运动场等基础设施建设投资1665万元，改善薄弱学校教室、功能室、运动场、学生宿舍等基础设施缺乏状况，改进薄弱学校教学环境，改善薄弱学校办学条件，提升薄弱学校办学水平。</t>
  </si>
  <si>
    <t>《德宏州教育局、德宏州发展和改革委员会、德宏州财政局关于全面改善我州贫困地区义务教育薄弱学校基本办学条件的实施意见》（德教发〔2014〕63号）</t>
  </si>
  <si>
    <t xml:space="preserve">　　
　改善盈江县贫困地区义务教育薄弱学校办学条件，统筹城乡教育资源，加快缩小城乡、区域间义务教育差距，2020年度年度预算完成义务教育薄弱学校教学楼、综合楼、学生宿舍楼、运动场等基础设施、教育设备投资1665万元。
</t>
  </si>
  <si>
    <t>6-2  重点工作情况解释说明汇总表</t>
  </si>
  <si>
    <t>重点工作</t>
  </si>
  <si>
    <t>2020年工作重点及工作情况</t>
  </si>
  <si>
    <t>转移支付</t>
  </si>
  <si>
    <r>
      <rPr>
        <sz val="11"/>
        <color theme="1"/>
        <rFont val="Times New Roman"/>
        <charset val="134"/>
      </rPr>
      <t xml:space="preserve">    2020</t>
    </r>
    <r>
      <rPr>
        <sz val="11"/>
        <color theme="1"/>
        <rFont val="宋体"/>
        <charset val="134"/>
      </rPr>
      <t>年转移支付补助资金预计</t>
    </r>
    <r>
      <rPr>
        <sz val="11"/>
        <color theme="1"/>
        <rFont val="Times New Roman"/>
        <charset val="134"/>
      </rPr>
      <t>211791.3</t>
    </r>
    <r>
      <rPr>
        <sz val="11"/>
        <color theme="1"/>
        <rFont val="宋体"/>
        <charset val="134"/>
      </rPr>
      <t>万元，其中：返还性收入</t>
    </r>
    <r>
      <rPr>
        <sz val="11"/>
        <color theme="1"/>
        <rFont val="Times New Roman"/>
        <charset val="134"/>
      </rPr>
      <t>4,436</t>
    </r>
    <r>
      <rPr>
        <sz val="11"/>
        <color theme="1"/>
        <rFont val="宋体"/>
        <charset val="134"/>
      </rPr>
      <t>万元，一般性转移支付收入</t>
    </r>
    <r>
      <rPr>
        <sz val="11"/>
        <color theme="1"/>
        <rFont val="Times New Roman"/>
        <charset val="134"/>
      </rPr>
      <t>173770.3</t>
    </r>
    <r>
      <rPr>
        <sz val="11"/>
        <color theme="1"/>
        <rFont val="宋体"/>
        <charset val="134"/>
      </rPr>
      <t>万元，专项转移支付收入</t>
    </r>
    <r>
      <rPr>
        <sz val="11"/>
        <color theme="1"/>
        <rFont val="Times New Roman"/>
        <charset val="134"/>
      </rPr>
      <t>33,585</t>
    </r>
    <r>
      <rPr>
        <sz val="11"/>
        <color theme="1"/>
        <rFont val="宋体"/>
        <charset val="134"/>
      </rPr>
      <t>万元。主要用于保工资、保运转、保民生支出；加大对特定人群特殊困难的帮扶力度，优先保障教育、社保、医疗卫生等各项民生支出；积极统筹整合财政涉农资金，加快推进脱贫攻坚进度。</t>
    </r>
  </si>
  <si>
    <t>举借债务</t>
  </si>
  <si>
    <r>
      <rPr>
        <sz val="11"/>
        <color theme="1"/>
        <rFont val="Times New Roman"/>
        <charset val="134"/>
      </rPr>
      <t>2019</t>
    </r>
    <r>
      <rPr>
        <sz val="11"/>
        <color theme="1"/>
        <rFont val="宋体"/>
        <charset val="134"/>
      </rPr>
      <t>年地方政府债务限额为</t>
    </r>
    <r>
      <rPr>
        <sz val="11"/>
        <color theme="1"/>
        <rFont val="Times New Roman"/>
        <charset val="134"/>
      </rPr>
      <t>245,366</t>
    </r>
    <r>
      <rPr>
        <sz val="11"/>
        <color theme="1"/>
        <rFont val="宋体"/>
        <charset val="134"/>
      </rPr>
      <t>万元，其中：一般债务</t>
    </r>
    <r>
      <rPr>
        <sz val="11"/>
        <color theme="1"/>
        <rFont val="Times New Roman"/>
        <charset val="134"/>
      </rPr>
      <t>188,099</t>
    </r>
    <r>
      <rPr>
        <sz val="11"/>
        <color theme="1"/>
        <rFont val="宋体"/>
        <charset val="134"/>
      </rPr>
      <t>万元，专项债务</t>
    </r>
    <r>
      <rPr>
        <sz val="11"/>
        <color theme="1"/>
        <rFont val="Times New Roman"/>
        <charset val="134"/>
      </rPr>
      <t>57,267</t>
    </r>
    <r>
      <rPr>
        <sz val="11"/>
        <color theme="1"/>
        <rFont val="宋体"/>
        <charset val="134"/>
      </rPr>
      <t>万元。截至</t>
    </r>
    <r>
      <rPr>
        <sz val="11"/>
        <color theme="1"/>
        <rFont val="Times New Roman"/>
        <charset val="134"/>
      </rPr>
      <t>2019</t>
    </r>
    <r>
      <rPr>
        <sz val="11"/>
        <color theme="1"/>
        <rFont val="宋体"/>
        <charset val="134"/>
      </rPr>
      <t>年</t>
    </r>
    <r>
      <rPr>
        <sz val="11"/>
        <color theme="1"/>
        <rFont val="Times New Roman"/>
        <charset val="134"/>
      </rPr>
      <t>12</t>
    </r>
    <r>
      <rPr>
        <sz val="11"/>
        <color theme="1"/>
        <rFont val="宋体"/>
        <charset val="134"/>
      </rPr>
      <t>月</t>
    </r>
    <r>
      <rPr>
        <sz val="11"/>
        <color theme="1"/>
        <rFont val="Times New Roman"/>
        <charset val="134"/>
      </rPr>
      <t>31</t>
    </r>
    <r>
      <rPr>
        <sz val="11"/>
        <color theme="1"/>
        <rFont val="宋体"/>
        <charset val="134"/>
      </rPr>
      <t>日，地方政府性债务余额为</t>
    </r>
    <r>
      <rPr>
        <sz val="11"/>
        <color theme="1"/>
        <rFont val="Times New Roman"/>
        <charset val="134"/>
      </rPr>
      <t>197,732.77</t>
    </r>
    <r>
      <rPr>
        <sz val="11"/>
        <color theme="1"/>
        <rFont val="宋体"/>
        <charset val="134"/>
      </rPr>
      <t>万元，在债务限额内，其中：存量债务余额为</t>
    </r>
    <r>
      <rPr>
        <sz val="11"/>
        <color theme="1"/>
        <rFont val="Times New Roman"/>
        <charset val="134"/>
      </rPr>
      <t>3,834.57</t>
    </r>
    <r>
      <rPr>
        <sz val="11"/>
        <color theme="1"/>
        <rFont val="宋体"/>
        <charset val="134"/>
      </rPr>
      <t>万元、政府债券余额为</t>
    </r>
    <r>
      <rPr>
        <sz val="11"/>
        <color theme="1"/>
        <rFont val="Times New Roman"/>
        <charset val="134"/>
      </rPr>
      <t>190,602.6</t>
    </r>
    <r>
      <rPr>
        <sz val="11"/>
        <color theme="1"/>
        <rFont val="宋体"/>
        <charset val="134"/>
      </rPr>
      <t>万元（一般债券</t>
    </r>
    <r>
      <rPr>
        <sz val="11"/>
        <color theme="1"/>
        <rFont val="Times New Roman"/>
        <charset val="134"/>
      </rPr>
      <t>141,779.6</t>
    </r>
    <r>
      <rPr>
        <sz val="11"/>
        <color theme="1"/>
        <rFont val="宋体"/>
        <charset val="134"/>
      </rPr>
      <t>万元，专项债券</t>
    </r>
    <r>
      <rPr>
        <sz val="11"/>
        <color theme="1"/>
        <rFont val="Times New Roman"/>
        <charset val="134"/>
      </rPr>
      <t>48,823</t>
    </r>
    <r>
      <rPr>
        <sz val="11"/>
        <color theme="1"/>
        <rFont val="宋体"/>
        <charset val="134"/>
      </rPr>
      <t>万元）。</t>
    </r>
  </si>
  <si>
    <t>预算绩效</t>
  </si>
  <si>
    <r>
      <rPr>
        <sz val="11"/>
        <color theme="1"/>
        <rFont val="宋体"/>
        <charset val="134"/>
      </rPr>
      <t>贯彻落实好《中共中央国务院关于全面实施预算绩效管理的意见》及省、州财政部门出台的相关管理办法，积极研究制定县级预算绩效管理办法；</t>
    </r>
    <r>
      <rPr>
        <sz val="11"/>
        <color theme="1"/>
        <rFont val="Times New Roman"/>
        <charset val="134"/>
      </rPr>
      <t>2019</t>
    </r>
    <r>
      <rPr>
        <sz val="11"/>
        <color theme="1"/>
        <rFont val="宋体"/>
        <charset val="134"/>
      </rPr>
      <t>年重点做了扶贫资金绩效管理。</t>
    </r>
    <r>
      <rPr>
        <sz val="11"/>
        <color theme="1"/>
        <rFont val="Times New Roman"/>
        <charset val="134"/>
      </rPr>
      <t>2020</t>
    </r>
    <r>
      <rPr>
        <sz val="11"/>
        <color theme="1"/>
        <rFont val="宋体"/>
        <charset val="134"/>
      </rPr>
      <t>年继续加大、加强对扶贫资金的绩效管理，重点选择</t>
    </r>
    <r>
      <rPr>
        <sz val="11"/>
        <color theme="1"/>
        <rFont val="Times New Roman"/>
        <charset val="134"/>
      </rPr>
      <t>3</t>
    </r>
    <r>
      <rPr>
        <sz val="11"/>
        <color theme="1"/>
        <rFont val="宋体"/>
        <charset val="134"/>
      </rPr>
      <t>至</t>
    </r>
    <r>
      <rPr>
        <sz val="11"/>
        <color theme="1"/>
        <rFont val="Times New Roman"/>
        <charset val="134"/>
      </rPr>
      <t>5</t>
    </r>
    <r>
      <rPr>
        <sz val="11"/>
        <color theme="1"/>
        <rFont val="宋体"/>
        <charset val="134"/>
      </rPr>
      <t>个项目进行重点绩效评价。</t>
    </r>
  </si>
  <si>
    <t>信息公开</t>
  </si>
  <si>
    <r>
      <rPr>
        <sz val="11"/>
        <color theme="1"/>
        <rFont val="Times New Roman"/>
        <charset val="134"/>
      </rPr>
      <t>党的十九大提出</t>
    </r>
    <r>
      <rPr>
        <sz val="11"/>
        <color theme="1"/>
        <rFont val="Times New Roman"/>
        <charset val="134"/>
      </rPr>
      <t>“</t>
    </r>
    <r>
      <rPr>
        <sz val="11"/>
        <color theme="1"/>
        <rFont val="宋体"/>
        <charset val="134"/>
      </rPr>
      <t>建立全面规范透明、标准科学、约束有力的预算制度</t>
    </r>
    <r>
      <rPr>
        <sz val="11"/>
        <color theme="1"/>
        <rFont val="Times New Roman"/>
        <charset val="134"/>
      </rPr>
      <t>”</t>
    </r>
    <r>
      <rPr>
        <sz val="11"/>
        <color theme="1"/>
        <rFont val="宋体"/>
        <charset val="134"/>
      </rPr>
      <t>，并严格按照《中华人民共和国预算法》第十四条执行。</t>
    </r>
  </si>
  <si>
    <t>扶贫资金</t>
  </si>
  <si>
    <r>
      <rPr>
        <sz val="11"/>
        <color theme="1"/>
        <rFont val="宋体"/>
        <charset val="134"/>
      </rPr>
      <t>继续加强对扶贫资金管理政策、办法、指标、绩效目标的公开力度；2020年预算安排</t>
    </r>
    <r>
      <rPr>
        <sz val="11"/>
        <color theme="1"/>
        <rFont val="Times New Roman"/>
        <charset val="134"/>
      </rPr>
      <t>21305——</t>
    </r>
    <r>
      <rPr>
        <sz val="11"/>
        <color theme="1"/>
        <rFont val="宋体"/>
        <charset val="134"/>
      </rPr>
      <t>扶贫类资金11911万元（其中：农村基础设施建设1853万元、生产发展1303万元、扶贫贷款奖补和贴息1400万元、其他扶贫支出7057万元、社会发展196万元），比</t>
    </r>
    <r>
      <rPr>
        <sz val="11"/>
        <color theme="1"/>
        <rFont val="Times New Roman"/>
        <charset val="134"/>
      </rPr>
      <t>2019</t>
    </r>
    <r>
      <rPr>
        <sz val="11"/>
        <color theme="1"/>
        <rFont val="宋体"/>
        <charset val="134"/>
      </rPr>
      <t>年预算数15731万元，减少3820万元，下降24%。</t>
    </r>
  </si>
  <si>
    <t>深化财税体制改革</t>
  </si>
  <si>
    <t>严格按照党委、政府全面深化改革的要求，深入推进财政体制改革，努力加快建立现代财政制度。</t>
  </si>
  <si>
    <t>加强收入管理，做大做强财政蛋糕</t>
  </si>
  <si>
    <r>
      <rPr>
        <sz val="11"/>
        <color theme="1"/>
        <rFont val="宋体"/>
        <charset val="134"/>
      </rPr>
      <t>认真分析研判经济形势，研究国家财政政策，</t>
    </r>
    <r>
      <rPr>
        <sz val="11"/>
        <color theme="1"/>
        <rFont val="Times New Roman"/>
        <charset val="134"/>
      </rPr>
      <t>2020</t>
    </r>
    <r>
      <rPr>
        <sz val="11"/>
        <color theme="1"/>
        <rFont val="宋体"/>
        <charset val="134"/>
      </rPr>
      <t>年一般公共预算收入预计完成</t>
    </r>
    <r>
      <rPr>
        <sz val="11"/>
        <color theme="1"/>
        <rFont val="Times New Roman"/>
        <charset val="134"/>
      </rPr>
      <t>5.78</t>
    </r>
    <r>
      <rPr>
        <sz val="11"/>
        <color theme="1"/>
        <rFont val="宋体"/>
        <charset val="134"/>
      </rPr>
      <t>亿元，比上年快报数52527万元增长</t>
    </r>
    <r>
      <rPr>
        <sz val="11"/>
        <color theme="1"/>
        <rFont val="Times New Roman"/>
        <charset val="134"/>
      </rPr>
      <t>10%</t>
    </r>
  </si>
  <si>
    <t>优化支出结构，切实发挥资金使用效益，重点保障民生</t>
  </si>
  <si>
    <r>
      <rPr>
        <sz val="11"/>
        <color theme="1"/>
        <rFont val="宋体"/>
        <charset val="134"/>
      </rPr>
      <t>全面落实县级基本财力保障责任，确保</t>
    </r>
    <r>
      <rPr>
        <sz val="11"/>
        <color theme="1"/>
        <rFont val="Times New Roman"/>
        <charset val="134"/>
      </rPr>
      <t>“</t>
    </r>
    <r>
      <rPr>
        <sz val="11"/>
        <color theme="1"/>
        <rFont val="宋体"/>
        <charset val="134"/>
      </rPr>
      <t>三保</t>
    </r>
    <r>
      <rPr>
        <sz val="11"/>
        <color theme="1"/>
        <rFont val="Times New Roman"/>
        <charset val="134"/>
      </rPr>
      <t>”</t>
    </r>
    <r>
      <rPr>
        <sz val="11"/>
        <color theme="1"/>
        <rFont val="宋体"/>
        <charset val="134"/>
      </rPr>
      <t>资金落实到位；严格执行中央八项规定，厉行节约，努力压缩一般性支出，</t>
    </r>
    <r>
      <rPr>
        <sz val="11"/>
        <color theme="1"/>
        <rFont val="Times New Roman"/>
        <charset val="134"/>
      </rPr>
      <t>2019</t>
    </r>
    <r>
      <rPr>
        <sz val="11"/>
        <color theme="1"/>
        <rFont val="宋体"/>
        <charset val="134"/>
      </rPr>
      <t>年全年“三公”经费支出快报数为925.8万元，比2018年快报数1,077.83万元减少152.03万元、下降14.1%。</t>
    </r>
    <r>
      <rPr>
        <sz val="11"/>
        <color theme="1"/>
        <rFont val="Times New Roman"/>
        <charset val="134"/>
      </rPr>
      <t>2020</t>
    </r>
    <r>
      <rPr>
        <sz val="11"/>
        <color theme="1"/>
        <rFont val="宋体"/>
        <charset val="134"/>
      </rPr>
      <t>年“三公”经费支出预算数为1522.13万元，比2019年预算数1583.83万元，减少61.7万元，下降3.9%。</t>
    </r>
  </si>
  <si>
    <r>
      <rPr>
        <sz val="11"/>
        <color theme="1"/>
        <rFont val="Times New Roman"/>
        <charset val="134"/>
      </rPr>
      <t>重大政策和重点项目等绩效目标说明</t>
    </r>
    <r>
      <rPr>
        <sz val="11"/>
        <color theme="1"/>
        <rFont val="Times New Roman"/>
        <charset val="134"/>
      </rPr>
      <t xml:space="preserve">
</t>
    </r>
  </si>
  <si>
    <r>
      <rPr>
        <sz val="11"/>
        <color theme="1"/>
        <rFont val="Times New Roman"/>
        <charset val="134"/>
      </rPr>
      <t xml:space="preserve">    2020</t>
    </r>
    <r>
      <rPr>
        <sz val="11"/>
        <color theme="1"/>
        <rFont val="宋体"/>
        <charset val="134"/>
      </rPr>
      <t>年</t>
    </r>
    <r>
      <rPr>
        <sz val="11"/>
        <color theme="1"/>
        <rFont val="Times New Roman"/>
        <charset val="134"/>
      </rPr>
      <t>1</t>
    </r>
    <r>
      <rPr>
        <sz val="11"/>
        <color theme="1"/>
        <rFont val="宋体"/>
        <charset val="134"/>
      </rPr>
      <t>月</t>
    </r>
    <r>
      <rPr>
        <sz val="11"/>
        <color theme="1"/>
        <rFont val="Times New Roman"/>
        <charset val="134"/>
      </rPr>
      <t>19</t>
    </r>
    <r>
      <rPr>
        <sz val="11"/>
        <color theme="1"/>
        <rFont val="宋体"/>
        <charset val="134"/>
      </rPr>
      <t>日盈江县第十七届人民代表大会第五次会议</t>
    </r>
    <r>
      <rPr>
        <sz val="11"/>
        <color theme="1"/>
        <rFont val="Times New Roman"/>
        <charset val="134"/>
      </rPr>
      <t>,</t>
    </r>
    <r>
      <rPr>
        <sz val="11"/>
        <color theme="1"/>
        <rFont val="宋体"/>
        <charset val="134"/>
      </rPr>
      <t>审议通过《盈江县2019年财政预算执行情况和2020年财政预算草案的报告（书面）》</t>
    </r>
    <r>
      <rPr>
        <sz val="11"/>
        <color theme="1"/>
        <rFont val="Times New Roman"/>
        <charset val="134"/>
      </rPr>
      <t>,</t>
    </r>
    <r>
      <rPr>
        <sz val="11"/>
        <color theme="1"/>
        <rFont val="宋体"/>
        <charset val="134"/>
      </rPr>
      <t>会议审议通过重大政策和重点项目等绩效目标。一是县委、县人大、县政府会议纪要所必须经费外的重点项目：</t>
    </r>
    <r>
      <rPr>
        <sz val="11"/>
        <color theme="1"/>
        <rFont val="Times New Roman"/>
        <charset val="134"/>
      </rPr>
      <t>1</t>
    </r>
    <r>
      <rPr>
        <sz val="11"/>
        <color theme="1"/>
        <rFont val="宋体"/>
        <charset val="134"/>
      </rPr>
      <t>、粮食风险金县级配套230万元，</t>
    </r>
    <r>
      <rPr>
        <sz val="11"/>
        <color theme="1"/>
        <rFont val="Times New Roman"/>
        <charset val="134"/>
      </rPr>
      <t>2</t>
    </r>
    <r>
      <rPr>
        <sz val="11"/>
        <color theme="1"/>
        <rFont val="宋体"/>
        <charset val="134"/>
      </rPr>
      <t>、教育费附加支出2304万元（其中：补下2019年804万元，2020年预计1500万元），</t>
    </r>
    <r>
      <rPr>
        <sz val="11"/>
        <color theme="1"/>
        <rFont val="Times New Roman"/>
        <charset val="134"/>
      </rPr>
      <t>3</t>
    </r>
    <r>
      <rPr>
        <sz val="11"/>
        <color theme="1"/>
        <rFont val="宋体"/>
        <charset val="134"/>
      </rPr>
      <t>、人大代表议案专项经费200万元，</t>
    </r>
    <r>
      <rPr>
        <sz val="11"/>
        <color theme="1"/>
        <rFont val="Times New Roman"/>
        <charset val="134"/>
      </rPr>
      <t>4</t>
    </r>
    <r>
      <rPr>
        <sz val="11"/>
        <color theme="1"/>
        <rFont val="宋体"/>
        <charset val="134"/>
      </rPr>
      <t>、政协委员提案专项经费200万元，</t>
    </r>
    <r>
      <rPr>
        <sz val="11"/>
        <color theme="1"/>
        <rFont val="Times New Roman"/>
        <charset val="134"/>
      </rPr>
      <t>5</t>
    </r>
    <r>
      <rPr>
        <sz val="11"/>
        <color theme="1"/>
        <rFont val="宋体"/>
        <charset val="134"/>
      </rPr>
      <t>、允燕大道一、二期建设工程资金（归还向宏康公司借入企业债券资金用于允燕大道一、二期建设）</t>
    </r>
    <r>
      <rPr>
        <sz val="11"/>
        <color theme="1"/>
        <rFont val="Times New Roman"/>
        <charset val="134"/>
      </rPr>
      <t>11082.7</t>
    </r>
    <r>
      <rPr>
        <sz val="11"/>
        <color theme="1"/>
        <rFont val="宋体"/>
        <charset val="134"/>
      </rPr>
      <t>万元；</t>
    </r>
    <r>
      <rPr>
        <sz val="11"/>
        <color theme="1"/>
        <rFont val="Times New Roman"/>
        <charset val="134"/>
      </rPr>
      <t>6</t>
    </r>
    <r>
      <rPr>
        <sz val="11"/>
        <color theme="1"/>
        <rFont val="宋体"/>
        <charset val="134"/>
      </rPr>
      <t>、</t>
    </r>
    <r>
      <rPr>
        <sz val="11"/>
        <color theme="1"/>
        <rFont val="Times New Roman"/>
        <charset val="134"/>
      </rPr>
      <t>2016</t>
    </r>
    <r>
      <rPr>
        <sz val="11"/>
        <color theme="1"/>
        <rFont val="宋体"/>
        <charset val="134"/>
      </rPr>
      <t>年城镇棚户区改造项目</t>
    </r>
    <r>
      <rPr>
        <sz val="11"/>
        <color theme="1"/>
        <rFont val="Times New Roman"/>
        <charset val="134"/>
      </rPr>
      <t>10895</t>
    </r>
    <r>
      <rPr>
        <sz val="11"/>
        <color theme="1"/>
        <rFont val="宋体"/>
        <charset val="134"/>
      </rPr>
      <t>万元，</t>
    </r>
    <r>
      <rPr>
        <sz val="11"/>
        <color theme="1"/>
        <rFont val="Times New Roman"/>
        <charset val="134"/>
      </rPr>
      <t>7</t>
    </r>
    <r>
      <rPr>
        <sz val="11"/>
        <color theme="1"/>
        <rFont val="宋体"/>
        <charset val="134"/>
      </rPr>
      <t>、义务教育“全面改薄“县级配套资金</t>
    </r>
    <r>
      <rPr>
        <sz val="11"/>
        <color theme="1"/>
        <rFont val="Times New Roman"/>
        <charset val="134"/>
      </rPr>
      <t>18970</t>
    </r>
    <r>
      <rPr>
        <sz val="11"/>
        <color theme="1"/>
        <rFont val="宋体"/>
        <charset val="134"/>
      </rPr>
      <t>万元；二是贷款贴息重点项目：创业贷款、CD级危房改造、坚果致富贷款、养殖贷款等贴息1,400万元；三是“保民生”支出重点项目：</t>
    </r>
    <r>
      <rPr>
        <sz val="11"/>
        <color theme="1"/>
        <rFont val="Times New Roman"/>
        <charset val="134"/>
      </rPr>
      <t>1</t>
    </r>
    <r>
      <rPr>
        <sz val="11"/>
        <color theme="1"/>
        <rFont val="宋体"/>
        <charset val="134"/>
      </rPr>
      <t>、预留丧葬抚恤费1000万元，</t>
    </r>
    <r>
      <rPr>
        <sz val="11"/>
        <color theme="1"/>
        <rFont val="Times New Roman"/>
        <charset val="134"/>
      </rPr>
      <t>2</t>
    </r>
    <r>
      <rPr>
        <sz val="11"/>
        <color theme="1"/>
        <rFont val="宋体"/>
        <charset val="134"/>
      </rPr>
      <t>、离退休人员建房补助费855.3万元，</t>
    </r>
    <r>
      <rPr>
        <sz val="11"/>
        <color theme="1"/>
        <rFont val="Times New Roman"/>
        <charset val="134"/>
      </rPr>
      <t>3</t>
    </r>
    <r>
      <rPr>
        <sz val="11"/>
        <color theme="1"/>
        <rFont val="宋体"/>
        <charset val="134"/>
      </rPr>
      <t>、公安局警务辅助人员429人补助1081万元、看守所在押人员450人补助178.2万元、拘留人员150人补助29.7万元、三非人员100人补助39.6万元、社区戒毒人员500人补助219万元，</t>
    </r>
    <r>
      <rPr>
        <sz val="11"/>
        <color theme="1"/>
        <rFont val="Times New Roman"/>
        <charset val="134"/>
      </rPr>
      <t>4</t>
    </r>
    <r>
      <rPr>
        <sz val="11"/>
        <color theme="1"/>
        <rFont val="宋体"/>
        <charset val="134"/>
      </rPr>
      <t>、交警大队警务辅助人员61人补助153.8万元、3名调解员补助5.4万元，</t>
    </r>
    <r>
      <rPr>
        <sz val="11"/>
        <color theme="1"/>
        <rFont val="Times New Roman"/>
        <charset val="134"/>
      </rPr>
      <t>4</t>
    </r>
    <r>
      <rPr>
        <sz val="11"/>
        <color theme="1"/>
        <rFont val="宋体"/>
        <charset val="134"/>
      </rPr>
      <t>、敬老院临工35人补助98.7万元，</t>
    </r>
    <r>
      <rPr>
        <sz val="11"/>
        <color theme="1"/>
        <rFont val="Times New Roman"/>
        <charset val="134"/>
      </rPr>
      <t>5</t>
    </r>
    <r>
      <rPr>
        <sz val="11"/>
        <color theme="1"/>
        <rFont val="宋体"/>
        <charset val="134"/>
      </rPr>
      <t>、其他定额人员补助6700.17万元（定额人员27698人，主要包含遗属补助、民政部门各类补助、“困难党员关爱”补助，教育系统临聘教师、保安、食堂管理人员工资和保险费、“乡村公益性岗位”补助等）。</t>
    </r>
  </si>
</sst>
</file>

<file path=xl/styles.xml><?xml version="1.0" encoding="utf-8"?>
<styleSheet xmlns="http://schemas.openxmlformats.org/spreadsheetml/2006/main">
  <numFmts count="3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 #,##0.00_-;_-&quot;$&quot;\ * #,##0.00\-;_-&quot;$&quot;\ * &quot;-&quot;??_-;_-@_-"/>
    <numFmt numFmtId="177" formatCode="&quot;$&quot;#,##0_);[Red]\(&quot;$&quot;#,##0\)"/>
    <numFmt numFmtId="178" formatCode="_-&quot;$&quot;\ * #,##0_-;_-&quot;$&quot;\ * #,##0\-;_-&quot;$&quot;\ * &quot;-&quot;_-;_-@_-"/>
    <numFmt numFmtId="179" formatCode="yy\.mm\.dd"/>
    <numFmt numFmtId="180" formatCode="_(* #,##0_);_(* \(#,##0\);_(* &quot;-&quot;??_);_(@_)"/>
    <numFmt numFmtId="181" formatCode="_-* #,##0.00_-;\-* #,##0.00_-;_-* &quot;-&quot;??_-;_-@_-"/>
    <numFmt numFmtId="182" formatCode="_(* #,##0.00_);_(* \(#,##0.00\);_(* &quot;-&quot;??_);_(@_)"/>
    <numFmt numFmtId="183" formatCode="#\ ??/??"/>
    <numFmt numFmtId="184" formatCode="&quot;$&quot;#,##0.00_);[Red]\(&quot;$&quot;#,##0.00\)"/>
    <numFmt numFmtId="185" formatCode="_(&quot;$&quot;* #,##0.00_);_(&quot;$&quot;* \(#,##0.00\);_(&quot;$&quot;* &quot;-&quot;??_);_(@_)"/>
    <numFmt numFmtId="186" formatCode="&quot;$&quot;\ #,##0.00_-;[Red]&quot;$&quot;\ #,##0.00\-"/>
    <numFmt numFmtId="187" formatCode="#,##0_ ;[Red]\-#,##0\ "/>
    <numFmt numFmtId="188" formatCode="&quot;$&quot;\ #,##0_-;[Red]&quot;$&quot;\ #,##0\-"/>
    <numFmt numFmtId="189" formatCode="_-* #,##0_-;\-* #,##0_-;_-* &quot;-&quot;_-;_-@_-"/>
    <numFmt numFmtId="190" formatCode="\$#,##0;\(\$#,##0\)"/>
    <numFmt numFmtId="191" formatCode="0.0"/>
    <numFmt numFmtId="192" formatCode="#,##0;\(#,##0\)"/>
    <numFmt numFmtId="193" formatCode="\$#,##0.00;\(\$#,##0.00\)"/>
    <numFmt numFmtId="194" formatCode="#,##0.0_);\(#,##0.0\)"/>
    <numFmt numFmtId="195" formatCode="0\.0,&quot;0&quot;"/>
    <numFmt numFmtId="196" formatCode="_(&quot;$&quot;* #,##0_);_(&quot;$&quot;* \(#,##0\);_(&quot;$&quot;* &quot;-&quot;_);_(@_)"/>
    <numFmt numFmtId="197" formatCode="_(* #,##0_);_(* \(#,##0\);_(* &quot;-&quot;_);_(@_)"/>
    <numFmt numFmtId="198" formatCode="#,##0.00_ "/>
    <numFmt numFmtId="199" formatCode="#,##0.000000"/>
    <numFmt numFmtId="200" formatCode="0.00_ "/>
    <numFmt numFmtId="201" formatCode="#,##0_ "/>
    <numFmt numFmtId="202" formatCode="0.0%"/>
    <numFmt numFmtId="203" formatCode="_ * #,##0_ ;_ * \-#,##0_ ;_ * &quot;-&quot;??_ ;_ @_ "/>
    <numFmt numFmtId="204" formatCode="0_ "/>
    <numFmt numFmtId="205" formatCode="0.0_ "/>
  </numFmts>
  <fonts count="128">
    <font>
      <sz val="11"/>
      <color indexed="8"/>
      <name val="宋体"/>
      <charset val="134"/>
    </font>
    <font>
      <sz val="11"/>
      <color theme="1"/>
      <name val="宋体"/>
      <charset val="134"/>
      <scheme val="minor"/>
    </font>
    <font>
      <sz val="20"/>
      <name val="方正小标宋简体"/>
      <charset val="134"/>
    </font>
    <font>
      <b/>
      <sz val="14"/>
      <name val="宋体"/>
      <charset val="134"/>
      <scheme val="minor"/>
    </font>
    <font>
      <b/>
      <sz val="14"/>
      <color theme="1"/>
      <name val="宋体"/>
      <charset val="134"/>
      <scheme val="minor"/>
    </font>
    <font>
      <sz val="11"/>
      <name val="Times New Roman"/>
      <charset val="134"/>
    </font>
    <font>
      <sz val="11"/>
      <color theme="1"/>
      <name val="Times New Roman"/>
      <charset val="134"/>
    </font>
    <font>
      <sz val="11"/>
      <color theme="1"/>
      <name val="宋体"/>
      <charset val="134"/>
    </font>
    <font>
      <sz val="10"/>
      <name val="宋体"/>
      <charset val="134"/>
    </font>
    <font>
      <b/>
      <sz val="10"/>
      <name val="宋体"/>
      <charset val="134"/>
    </font>
    <font>
      <sz val="11"/>
      <name val="宋体"/>
      <charset val="134"/>
    </font>
    <font>
      <sz val="9"/>
      <name val="宋体"/>
      <charset val="134"/>
    </font>
    <font>
      <sz val="10"/>
      <color indexed="8"/>
      <name val="宋体"/>
      <charset val="134"/>
    </font>
    <font>
      <sz val="20"/>
      <color indexed="8"/>
      <name val="方正小标宋简体"/>
      <charset val="134"/>
    </font>
    <font>
      <b/>
      <sz val="11"/>
      <color indexed="8"/>
      <name val="宋体"/>
      <charset val="134"/>
    </font>
    <font>
      <b/>
      <sz val="10"/>
      <color indexed="8"/>
      <name val="宋体"/>
      <charset val="134"/>
    </font>
    <font>
      <b/>
      <sz val="14"/>
      <color indexed="8"/>
      <name val="宋体"/>
      <charset val="134"/>
    </font>
    <font>
      <sz val="14"/>
      <color indexed="8"/>
      <name val="宋体"/>
      <charset val="134"/>
    </font>
    <font>
      <sz val="11"/>
      <color indexed="8"/>
      <name val="仿宋_GB2312"/>
      <charset val="134"/>
    </font>
    <font>
      <sz val="11"/>
      <color rgb="FF000000"/>
      <name val="仿宋_GB2312"/>
      <charset val="134"/>
    </font>
    <font>
      <sz val="11"/>
      <color indexed="8"/>
      <name val="宋体"/>
      <charset val="134"/>
      <scheme val="minor"/>
    </font>
    <font>
      <sz val="14"/>
      <color indexed="8"/>
      <name val="宋体"/>
      <charset val="134"/>
      <scheme val="minor"/>
    </font>
    <font>
      <sz val="12"/>
      <color indexed="8"/>
      <name val="宋体"/>
      <charset val="134"/>
      <scheme val="minor"/>
    </font>
    <font>
      <b/>
      <sz val="20"/>
      <name val="SimSun"/>
      <charset val="134"/>
    </font>
    <font>
      <sz val="11"/>
      <name val="SimSun"/>
      <charset val="134"/>
    </font>
    <font>
      <b/>
      <sz val="14"/>
      <name val="SimSun"/>
      <charset val="134"/>
    </font>
    <font>
      <sz val="14"/>
      <name val="SimSun"/>
      <charset val="134"/>
    </font>
    <font>
      <sz val="12"/>
      <name val="SimSun"/>
      <charset val="134"/>
    </font>
    <font>
      <b/>
      <sz val="15"/>
      <name val="SimSun"/>
      <charset val="134"/>
    </font>
    <font>
      <sz val="9"/>
      <name val="SimSun"/>
      <charset val="134"/>
    </font>
    <font>
      <sz val="12"/>
      <color indexed="8"/>
      <name val="宋体"/>
      <charset val="134"/>
    </font>
    <font>
      <b/>
      <sz val="14"/>
      <name val="宋体"/>
      <charset val="134"/>
    </font>
    <font>
      <sz val="14"/>
      <name val="宋体"/>
      <charset val="134"/>
    </font>
    <font>
      <sz val="12"/>
      <name val="宋体"/>
      <charset val="134"/>
    </font>
    <font>
      <sz val="14"/>
      <name val="MS Serif"/>
      <charset val="134"/>
    </font>
    <font>
      <sz val="14"/>
      <color theme="1"/>
      <name val="宋体"/>
      <charset val="134"/>
      <scheme val="minor"/>
    </font>
    <font>
      <sz val="14"/>
      <name val="Times New Roman"/>
      <charset val="134"/>
    </font>
    <font>
      <sz val="14"/>
      <name val="宋体"/>
      <charset val="134"/>
      <scheme val="minor"/>
    </font>
    <font>
      <sz val="20"/>
      <color rgb="FF000000"/>
      <name val="方正小标宋简体"/>
      <charset val="134"/>
    </font>
    <font>
      <b/>
      <sz val="12"/>
      <name val="宋体"/>
      <charset val="134"/>
    </font>
    <font>
      <sz val="10"/>
      <name val="宋体"/>
      <charset val="134"/>
      <scheme val="minor"/>
    </font>
    <font>
      <sz val="20"/>
      <color indexed="8"/>
      <name val="宋体"/>
      <charset val="134"/>
    </font>
    <font>
      <sz val="14"/>
      <color indexed="9"/>
      <name val="宋体"/>
      <charset val="134"/>
    </font>
    <font>
      <sz val="20"/>
      <color theme="1"/>
      <name val="方正小标宋简体"/>
      <charset val="134"/>
    </font>
    <font>
      <sz val="20"/>
      <color theme="1"/>
      <name val="方正小标宋_GBK"/>
      <charset val="134"/>
    </font>
    <font>
      <b/>
      <sz val="12"/>
      <color theme="1"/>
      <name val="宋体"/>
      <charset val="134"/>
      <scheme val="minor"/>
    </font>
    <font>
      <sz val="12"/>
      <color theme="1"/>
      <name val="宋体"/>
      <charset val="134"/>
      <scheme val="minor"/>
    </font>
    <font>
      <sz val="12"/>
      <name val="宋体"/>
      <charset val="134"/>
      <scheme val="minor"/>
    </font>
    <font>
      <sz val="14"/>
      <name val="Arial"/>
      <charset val="134"/>
    </font>
    <font>
      <b/>
      <sz val="14"/>
      <color theme="1"/>
      <name val="宋体"/>
      <charset val="134"/>
    </font>
    <font>
      <b/>
      <sz val="9"/>
      <name val="宋体"/>
      <charset val="134"/>
    </font>
    <font>
      <sz val="11"/>
      <name val="方正小标宋简体"/>
      <charset val="134"/>
    </font>
    <font>
      <b/>
      <sz val="12"/>
      <color indexed="8"/>
      <name val="宋体"/>
      <charset val="134"/>
    </font>
    <font>
      <b/>
      <sz val="11"/>
      <name val="宋体"/>
      <charset val="134"/>
    </font>
    <font>
      <sz val="16"/>
      <name val="黑体"/>
      <charset val="134"/>
    </font>
    <font>
      <sz val="18"/>
      <color indexed="8"/>
      <name val="宋体"/>
      <charset val="134"/>
    </font>
    <font>
      <sz val="11"/>
      <color rgb="FF3F3F76"/>
      <name val="宋体"/>
      <charset val="0"/>
      <scheme val="minor"/>
    </font>
    <font>
      <sz val="11"/>
      <color indexed="9"/>
      <name val="宋体"/>
      <charset val="134"/>
    </font>
    <font>
      <sz val="12"/>
      <color indexed="9"/>
      <name val="宋体"/>
      <charset val="134"/>
    </font>
    <font>
      <sz val="10"/>
      <name val="Geneva"/>
      <charset val="134"/>
    </font>
    <font>
      <sz val="10"/>
      <name val="楷体"/>
      <charset val="134"/>
    </font>
    <font>
      <sz val="11"/>
      <color indexed="52"/>
      <name val="宋体"/>
      <charset val="134"/>
    </font>
    <font>
      <sz val="11"/>
      <color theme="1"/>
      <name val="宋体"/>
      <charset val="0"/>
      <scheme val="minor"/>
    </font>
    <font>
      <sz val="8"/>
      <name val="Times New Roman"/>
      <charset val="134"/>
    </font>
    <font>
      <sz val="11"/>
      <color indexed="17"/>
      <name val="宋体"/>
      <charset val="134"/>
    </font>
    <font>
      <sz val="11"/>
      <color indexed="60"/>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sz val="8"/>
      <name val="Arial"/>
      <charset val="134"/>
    </font>
    <font>
      <sz val="10"/>
      <name val="Arial"/>
      <charset val="134"/>
    </font>
    <font>
      <u/>
      <sz val="11"/>
      <color rgb="FF800080"/>
      <name val="宋体"/>
      <charset val="0"/>
      <scheme val="minor"/>
    </font>
    <font>
      <sz val="12"/>
      <color indexed="16"/>
      <name val="宋体"/>
      <charset val="134"/>
    </font>
    <font>
      <sz val="12"/>
      <color indexed="17"/>
      <name val="宋体"/>
      <charset val="134"/>
    </font>
    <font>
      <sz val="12"/>
      <name val="Times New Roman"/>
      <charset val="134"/>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b/>
      <sz val="15"/>
      <color indexed="56"/>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sz val="11"/>
      <color indexed="20"/>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b/>
      <sz val="11"/>
      <color indexed="56"/>
      <name val="宋体"/>
      <charset val="134"/>
    </font>
    <font>
      <b/>
      <sz val="10"/>
      <name val="MS Sans Serif"/>
      <charset val="134"/>
    </font>
    <font>
      <sz val="11"/>
      <color rgb="FFFA7D00"/>
      <name val="宋体"/>
      <charset val="0"/>
      <scheme val="minor"/>
    </font>
    <font>
      <b/>
      <sz val="11"/>
      <color theme="1"/>
      <name val="宋体"/>
      <charset val="0"/>
      <scheme val="minor"/>
    </font>
    <font>
      <sz val="11"/>
      <color rgb="FF006100"/>
      <name val="宋体"/>
      <charset val="0"/>
      <scheme val="minor"/>
    </font>
    <font>
      <b/>
      <sz val="11"/>
      <color indexed="63"/>
      <name val="宋体"/>
      <charset val="134"/>
    </font>
    <font>
      <sz val="11"/>
      <color rgb="FF9C6500"/>
      <name val="宋体"/>
      <charset val="0"/>
      <scheme val="minor"/>
    </font>
    <font>
      <b/>
      <sz val="18"/>
      <color indexed="56"/>
      <name val="宋体"/>
      <charset val="134"/>
    </font>
    <font>
      <b/>
      <sz val="11"/>
      <color indexed="9"/>
      <name val="宋体"/>
      <charset val="134"/>
    </font>
    <font>
      <b/>
      <sz val="11"/>
      <color indexed="52"/>
      <name val="宋体"/>
      <charset val="134"/>
    </font>
    <font>
      <sz val="10"/>
      <name val="Helv"/>
      <charset val="134"/>
    </font>
    <font>
      <u/>
      <sz val="12"/>
      <color indexed="12"/>
      <name val="宋体"/>
      <charset val="134"/>
    </font>
    <font>
      <sz val="12"/>
      <color indexed="20"/>
      <name val="宋体"/>
      <charset val="134"/>
    </font>
    <font>
      <b/>
      <sz val="13"/>
      <color indexed="56"/>
      <name val="宋体"/>
      <charset val="134"/>
    </font>
    <font>
      <sz val="11"/>
      <color indexed="10"/>
      <name val="宋体"/>
      <charset val="134"/>
    </font>
    <font>
      <sz val="10"/>
      <name val="仿宋_GB2312"/>
      <charset val="134"/>
    </font>
    <font>
      <b/>
      <sz val="12"/>
      <name val="Arial"/>
      <charset val="134"/>
    </font>
    <font>
      <sz val="10"/>
      <name val="MS Sans Serif"/>
      <charset val="134"/>
    </font>
    <font>
      <b/>
      <sz val="10"/>
      <name val="Tms Rmn"/>
      <charset val="134"/>
    </font>
    <font>
      <sz val="11"/>
      <color indexed="62"/>
      <name val="宋体"/>
      <charset val="134"/>
    </font>
    <font>
      <sz val="10"/>
      <name val="Times New Roman"/>
      <charset val="134"/>
    </font>
    <font>
      <b/>
      <sz val="15"/>
      <color indexed="54"/>
      <name val="宋体"/>
      <charset val="134"/>
    </font>
    <font>
      <b/>
      <sz val="10"/>
      <color indexed="9"/>
      <name val="宋体"/>
      <charset val="134"/>
    </font>
    <font>
      <b/>
      <sz val="9"/>
      <name val="Arial"/>
      <charset val="134"/>
    </font>
    <font>
      <b/>
      <sz val="13"/>
      <color indexed="54"/>
      <name val="宋体"/>
      <charset val="134"/>
    </font>
    <font>
      <sz val="12"/>
      <name val="Helv"/>
      <charset val="134"/>
    </font>
    <font>
      <sz val="12"/>
      <color indexed="9"/>
      <name val="Helv"/>
      <charset val="134"/>
    </font>
    <font>
      <b/>
      <sz val="8"/>
      <color indexed="9"/>
      <name val="宋体"/>
      <charset val="134"/>
    </font>
    <font>
      <sz val="7"/>
      <name val="Small Fonts"/>
      <charset val="134"/>
    </font>
    <font>
      <b/>
      <sz val="18"/>
      <color indexed="54"/>
      <name val="宋体"/>
      <charset val="134"/>
    </font>
    <font>
      <sz val="10"/>
      <color indexed="8"/>
      <name val="MS Sans Serif"/>
      <charset val="134"/>
    </font>
    <font>
      <b/>
      <sz val="11"/>
      <color indexed="54"/>
      <name val="宋体"/>
      <charset val="134"/>
    </font>
    <font>
      <b/>
      <sz val="14"/>
      <name val="楷体"/>
      <charset val="134"/>
    </font>
    <font>
      <b/>
      <sz val="18"/>
      <color indexed="62"/>
      <name val="宋体"/>
      <charset val="134"/>
    </font>
    <font>
      <b/>
      <sz val="10"/>
      <name val="Arial"/>
      <charset val="134"/>
    </font>
    <font>
      <u/>
      <sz val="10"/>
      <color indexed="12"/>
      <name val="Times"/>
      <charset val="134"/>
    </font>
    <font>
      <u/>
      <sz val="11"/>
      <color indexed="52"/>
      <name val="宋体"/>
      <charset val="134"/>
    </font>
    <font>
      <u/>
      <sz val="12"/>
      <color indexed="36"/>
      <name val="宋体"/>
      <charset val="134"/>
    </font>
    <font>
      <sz val="12"/>
      <name val="Courier"/>
      <charset val="134"/>
    </font>
    <font>
      <sz val="11"/>
      <color indexed="8"/>
      <name val="Times New Roman"/>
      <charset val="134"/>
    </font>
    <font>
      <sz val="11"/>
      <color rgb="FF000000"/>
      <name val="Times New Roman"/>
      <charset val="134"/>
    </font>
  </fonts>
  <fills count="7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3"/>
        <bgColor indexed="64"/>
      </patternFill>
    </fill>
    <fill>
      <patternFill patternType="solid">
        <fgColor indexed="1"/>
        <bgColor indexed="64"/>
      </patternFill>
    </fill>
    <fill>
      <patternFill patternType="solid">
        <fgColor rgb="FFFFCC99"/>
        <bgColor indexed="64"/>
      </patternFill>
    </fill>
    <fill>
      <patternFill patternType="solid">
        <fgColor indexed="10"/>
        <bgColor indexed="64"/>
      </patternFill>
    </fill>
    <fill>
      <patternFill patternType="solid">
        <fgColor indexed="49"/>
        <bgColor indexed="64"/>
      </patternFill>
    </fill>
    <fill>
      <patternFill patternType="solid">
        <fgColor theme="6" tint="0.799981688894314"/>
        <bgColor indexed="64"/>
      </patternFill>
    </fill>
    <fill>
      <patternFill patternType="solid">
        <fgColor indexed="54"/>
        <bgColor indexed="64"/>
      </patternFill>
    </fill>
    <fill>
      <patternFill patternType="solid">
        <fgColor indexed="42"/>
        <bgColor indexed="64"/>
      </patternFill>
    </fill>
    <fill>
      <patternFill patternType="solid">
        <fgColor indexed="26"/>
        <bgColor indexed="64"/>
      </patternFill>
    </fill>
    <fill>
      <patternFill patternType="solid">
        <fgColor indexed="22"/>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52"/>
        <bgColor indexed="64"/>
      </patternFill>
    </fill>
    <fill>
      <patternFill patternType="solid">
        <fgColor indexed="27"/>
        <bgColor indexed="64"/>
      </patternFill>
    </fill>
    <fill>
      <patternFill patternType="solid">
        <fgColor indexed="55"/>
        <bgColor indexed="64"/>
      </patternFill>
    </fill>
    <fill>
      <patternFill patternType="solid">
        <fgColor indexed="45"/>
        <bgColor indexed="64"/>
      </patternFill>
    </fill>
    <fill>
      <patternFill patternType="solid">
        <fgColor indexed="48"/>
        <bgColor indexed="64"/>
      </patternFill>
    </fill>
    <fill>
      <patternFill patternType="solid">
        <fgColor indexed="29"/>
        <bgColor indexed="64"/>
      </patternFill>
    </fill>
    <fill>
      <patternFill patternType="solid">
        <fgColor rgb="FFFFFFCC"/>
        <bgColor indexed="64"/>
      </patternFill>
    </fill>
    <fill>
      <patternFill patternType="solid">
        <fgColor theme="5" tint="0.399975585192419"/>
        <bgColor indexed="64"/>
      </patternFill>
    </fill>
    <fill>
      <patternFill patternType="solid">
        <fgColor indexed="4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indexed="46"/>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14"/>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25"/>
        <bgColor indexed="64"/>
      </patternFill>
    </fill>
    <fill>
      <patternFill patternType="solid">
        <fgColor indexed="51"/>
        <bgColor indexed="64"/>
      </patternFill>
    </fill>
    <fill>
      <patternFill patternType="solid">
        <fgColor indexed="30"/>
        <bgColor indexed="64"/>
      </patternFill>
    </fill>
    <fill>
      <patternFill patternType="gray0625"/>
    </fill>
    <fill>
      <patternFill patternType="lightUp">
        <fgColor indexed="9"/>
        <bgColor indexed="29"/>
      </patternFill>
    </fill>
    <fill>
      <patternFill patternType="mediumGray">
        <fgColor indexed="22"/>
      </patternFill>
    </fill>
    <fill>
      <patternFill patternType="solid">
        <fgColor indexed="57"/>
        <bgColor indexed="64"/>
      </patternFill>
    </fill>
    <fill>
      <patternFill patternType="solid">
        <fgColor indexed="15"/>
        <bgColor indexed="64"/>
      </patternFill>
    </fill>
    <fill>
      <patternFill patternType="solid">
        <fgColor indexed="12"/>
        <bgColor indexed="64"/>
      </patternFill>
    </fill>
    <fill>
      <patternFill patternType="solid">
        <fgColor indexed="40"/>
        <bgColor indexed="64"/>
      </patternFill>
    </fill>
    <fill>
      <patternFill patternType="lightUp">
        <fgColor indexed="9"/>
        <bgColor indexed="22"/>
      </patternFill>
    </fill>
    <fill>
      <patternFill patternType="lightUp">
        <fgColor indexed="9"/>
        <bgColor indexed="55"/>
      </patternFill>
    </fill>
    <fill>
      <patternFill patternType="solid">
        <fgColor indexed="62"/>
        <bgColor indexed="64"/>
      </patternFill>
    </fill>
    <fill>
      <patternFill patternType="solid">
        <fgColor indexed="53"/>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bottom style="thin">
        <color auto="1"/>
      </bottom>
      <diagonal/>
    </border>
    <border>
      <left/>
      <right style="thin">
        <color indexed="8"/>
      </right>
      <top style="thin">
        <color auto="1"/>
      </top>
      <bottom style="thin">
        <color indexed="8"/>
      </bottom>
      <diagonal/>
    </border>
    <border>
      <left style="thin">
        <color indexed="8"/>
      </left>
      <right style="thin">
        <color indexed="8"/>
      </right>
      <top style="thin">
        <color indexed="8"/>
      </top>
      <bottom style="thin">
        <color auto="1"/>
      </bottom>
      <diagonal/>
    </border>
    <border>
      <left style="thin">
        <color indexed="8"/>
      </left>
      <right style="thin">
        <color indexed="8"/>
      </right>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indexed="8"/>
      </right>
      <top style="thin">
        <color auto="1"/>
      </top>
      <bottom style="thin">
        <color indexed="8"/>
      </bottom>
      <diagonal/>
    </border>
    <border>
      <left style="thin">
        <color indexed="8"/>
      </left>
      <right style="thin">
        <color auto="1"/>
      </right>
      <top style="thin">
        <color indexed="8"/>
      </top>
      <bottom style="thin">
        <color indexed="8"/>
      </bottom>
      <diagonal/>
    </border>
    <border>
      <left/>
      <right style="thin">
        <color indexed="8"/>
      </right>
      <top/>
      <bottom style="thin">
        <color indexed="8"/>
      </bottom>
      <diagonal/>
    </border>
    <border>
      <left/>
      <right style="thin">
        <color auto="1"/>
      </right>
      <top style="thin">
        <color auto="1"/>
      </top>
      <bottom style="thin">
        <color auto="1"/>
      </bottom>
      <diagonal/>
    </border>
    <border>
      <left/>
      <right/>
      <top/>
      <bottom style="thin">
        <color indexed="8"/>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right style="thin">
        <color auto="1"/>
      </right>
      <top/>
      <bottom style="thin">
        <color auto="1"/>
      </bottom>
      <diagonal/>
    </border>
    <border>
      <left/>
      <right/>
      <top/>
      <bottom style="double">
        <color indexed="52"/>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auto="1"/>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auto="1"/>
      </top>
      <bottom style="thin">
        <color auto="1"/>
      </bottom>
      <diagonal/>
    </border>
    <border>
      <left style="thin">
        <color auto="1"/>
      </left>
      <right style="thin">
        <color auto="1"/>
      </right>
      <top/>
      <bottom/>
      <diagonal/>
    </border>
    <border>
      <left/>
      <right/>
      <top style="medium">
        <color auto="1"/>
      </top>
      <bottom style="medium">
        <color auto="1"/>
      </bottom>
      <diagonal/>
    </border>
    <border>
      <left/>
      <right/>
      <top/>
      <bottom style="thick">
        <color indexed="11"/>
      </bottom>
      <diagonal/>
    </border>
    <border>
      <left/>
      <right/>
      <top style="medium">
        <color indexed="9"/>
      </top>
      <bottom style="medium">
        <color indexed="9"/>
      </bottom>
      <diagonal/>
    </border>
    <border>
      <left/>
      <right/>
      <top style="thin">
        <color indexed="11"/>
      </top>
      <bottom style="double">
        <color indexed="11"/>
      </bottom>
      <diagonal/>
    </border>
    <border>
      <left/>
      <right/>
      <top/>
      <bottom style="thick">
        <color indexed="43"/>
      </bottom>
      <diagonal/>
    </border>
    <border>
      <left/>
      <right/>
      <top/>
      <bottom style="medium">
        <color indexed="43"/>
      </bottom>
      <diagonal/>
    </border>
  </borders>
  <cellStyleXfs count="1336">
    <xf numFmtId="0" fontId="0" fillId="0" borderId="0">
      <alignment vertical="center"/>
    </xf>
    <xf numFmtId="42" fontId="1" fillId="0" borderId="0" applyFont="0" applyFill="0" applyBorder="0" applyAlignment="0" applyProtection="0">
      <alignment vertical="center"/>
    </xf>
    <xf numFmtId="0" fontId="56" fillId="6" borderId="20" applyNumberFormat="0" applyAlignment="0" applyProtection="0">
      <alignment vertical="center"/>
    </xf>
    <xf numFmtId="0" fontId="57" fillId="7" borderId="0" applyNumberFormat="0" applyBorder="0" applyAlignment="0" applyProtection="0">
      <alignment vertical="center"/>
    </xf>
    <xf numFmtId="0" fontId="58" fillId="8" borderId="0" applyNumberFormat="0" applyBorder="0" applyAlignment="0" applyProtection="0">
      <alignment vertical="center"/>
    </xf>
    <xf numFmtId="0" fontId="14" fillId="0" borderId="21" applyNumberFormat="0" applyFill="0" applyAlignment="0" applyProtection="0">
      <alignment vertical="center"/>
    </xf>
    <xf numFmtId="44" fontId="1" fillId="0" borderId="0" applyFont="0" applyFill="0" applyBorder="0" applyAlignment="0" applyProtection="0">
      <alignment vertical="center"/>
    </xf>
    <xf numFmtId="0" fontId="33" fillId="0" borderId="0">
      <alignment vertical="center"/>
    </xf>
    <xf numFmtId="0" fontId="59" fillId="0" borderId="0">
      <alignment vertical="center"/>
    </xf>
    <xf numFmtId="0" fontId="60" fillId="0" borderId="22" applyNumberFormat="0" applyFill="0" applyProtection="0">
      <alignment horizontal="center" vertical="center"/>
    </xf>
    <xf numFmtId="0" fontId="0" fillId="0" borderId="0">
      <alignment vertical="center"/>
    </xf>
    <xf numFmtId="0" fontId="0" fillId="0" borderId="0">
      <alignment vertical="center"/>
    </xf>
    <xf numFmtId="0" fontId="61" fillId="0" borderId="23" applyNumberFormat="0" applyFill="0" applyAlignment="0" applyProtection="0">
      <alignment vertical="center"/>
    </xf>
    <xf numFmtId="0" fontId="62" fillId="9" borderId="0" applyNumberFormat="0" applyBorder="0" applyAlignment="0" applyProtection="0">
      <alignment vertical="center"/>
    </xf>
    <xf numFmtId="0" fontId="58" fillId="10" borderId="0" applyNumberFormat="0" applyBorder="0" applyAlignment="0" applyProtection="0">
      <alignment vertical="center"/>
    </xf>
    <xf numFmtId="9" fontId="33" fillId="0" borderId="0" applyFont="0" applyFill="0" applyBorder="0" applyAlignment="0" applyProtection="0">
      <alignment vertical="center"/>
    </xf>
    <xf numFmtId="0" fontId="63" fillId="0" borderId="0">
      <alignment horizontal="center" vertical="center" wrapText="1"/>
      <protection locked="0"/>
    </xf>
    <xf numFmtId="0" fontId="64" fillId="11" borderId="0" applyNumberFormat="0" applyBorder="0" applyAlignment="0" applyProtection="0">
      <alignment vertical="center"/>
    </xf>
    <xf numFmtId="0" fontId="65" fillId="4" borderId="0" applyNumberFormat="0" applyBorder="0" applyAlignment="0" applyProtection="0">
      <alignment vertical="center"/>
    </xf>
    <xf numFmtId="0" fontId="30" fillId="12" borderId="0" applyNumberFormat="0" applyBorder="0" applyAlignment="0" applyProtection="0">
      <alignment vertical="center"/>
    </xf>
    <xf numFmtId="0" fontId="33" fillId="0" borderId="0">
      <alignment vertical="center"/>
    </xf>
    <xf numFmtId="0" fontId="59" fillId="0" borderId="0">
      <alignment vertical="center"/>
    </xf>
    <xf numFmtId="41" fontId="1" fillId="0" borderId="0" applyFont="0" applyFill="0" applyBorder="0" applyAlignment="0" applyProtection="0">
      <alignment vertical="center"/>
    </xf>
    <xf numFmtId="0" fontId="30" fillId="13" borderId="0" applyNumberFormat="0" applyBorder="0" applyAlignment="0" applyProtection="0">
      <alignment vertical="center"/>
    </xf>
    <xf numFmtId="0" fontId="33" fillId="0" borderId="0">
      <alignment vertical="center"/>
    </xf>
    <xf numFmtId="0" fontId="62" fillId="14" borderId="0" applyNumberFormat="0" applyBorder="0" applyAlignment="0" applyProtection="0">
      <alignment vertical="center"/>
    </xf>
    <xf numFmtId="0" fontId="0" fillId="0" borderId="0">
      <alignment vertical="center"/>
    </xf>
    <xf numFmtId="0" fontId="66" fillId="15" borderId="0" applyNumberFormat="0" applyBorder="0" applyAlignment="0" applyProtection="0">
      <alignment vertical="center"/>
    </xf>
    <xf numFmtId="43" fontId="0" fillId="0" borderId="0" applyFont="0" applyFill="0" applyBorder="0" applyAlignment="0" applyProtection="0">
      <alignment vertical="center"/>
    </xf>
    <xf numFmtId="0" fontId="33" fillId="0" borderId="0">
      <alignment vertical="center"/>
    </xf>
    <xf numFmtId="0" fontId="67" fillId="16" borderId="0" applyNumberFormat="0" applyBorder="0" applyAlignment="0" applyProtection="0">
      <alignment vertical="center"/>
    </xf>
    <xf numFmtId="0" fontId="58" fillId="17" borderId="0" applyNumberFormat="0" applyBorder="0" applyAlignment="0" applyProtection="0">
      <alignment vertical="center"/>
    </xf>
    <xf numFmtId="0" fontId="68" fillId="0" borderId="0" applyNumberFormat="0" applyFill="0" applyBorder="0" applyAlignment="0" applyProtection="0">
      <alignment vertical="center"/>
    </xf>
    <xf numFmtId="0" fontId="69" fillId="12" borderId="1" applyNumberFormat="0" applyBorder="0" applyAlignment="0" applyProtection="0">
      <alignment vertical="center"/>
    </xf>
    <xf numFmtId="0" fontId="64" fillId="18" borderId="0" applyNumberFormat="0" applyBorder="0" applyAlignment="0" applyProtection="0">
      <alignment vertical="center"/>
    </xf>
    <xf numFmtId="0" fontId="58" fillId="19" borderId="0" applyNumberFormat="0" applyBorder="0" applyAlignment="0" applyProtection="0">
      <alignment vertical="center"/>
    </xf>
    <xf numFmtId="0" fontId="57" fillId="17" borderId="0" applyNumberFormat="0" applyBorder="0" applyAlignment="0" applyProtection="0">
      <alignment vertical="center"/>
    </xf>
    <xf numFmtId="179" fontId="70" fillId="0" borderId="22" applyFill="0" applyProtection="0">
      <alignment horizontal="right" vertical="center"/>
    </xf>
    <xf numFmtId="9" fontId="33" fillId="0" borderId="0" applyFont="0" applyFill="0" applyBorder="0" applyAlignment="0" applyProtection="0">
      <alignment vertical="center"/>
    </xf>
    <xf numFmtId="0" fontId="71" fillId="0" borderId="0" applyNumberFormat="0" applyFill="0" applyBorder="0" applyAlignment="0" applyProtection="0">
      <alignment vertical="center"/>
    </xf>
    <xf numFmtId="0" fontId="58" fillId="10" borderId="0" applyNumberFormat="0" applyBorder="0" applyAlignment="0" applyProtection="0">
      <alignment vertical="center"/>
    </xf>
    <xf numFmtId="0" fontId="72" fillId="20" borderId="0" applyNumberFormat="0" applyBorder="0" applyAlignment="0" applyProtection="0">
      <alignment vertical="center"/>
    </xf>
    <xf numFmtId="0" fontId="73" fillId="11" borderId="0" applyNumberFormat="0" applyBorder="0" applyAlignment="0" applyProtection="0">
      <alignment vertical="center"/>
    </xf>
    <xf numFmtId="0" fontId="57" fillId="21" borderId="0" applyNumberFormat="0" applyBorder="0" applyAlignment="0" applyProtection="0">
      <alignment vertical="center"/>
    </xf>
    <xf numFmtId="0" fontId="33" fillId="0" borderId="0">
      <alignment vertical="center"/>
    </xf>
    <xf numFmtId="0" fontId="57" fillId="22" borderId="0" applyNumberFormat="0" applyBorder="0" applyAlignment="0" applyProtection="0">
      <alignment vertical="center"/>
    </xf>
    <xf numFmtId="0" fontId="1" fillId="23" borderId="24" applyNumberFormat="0" applyFont="0" applyAlignment="0" applyProtection="0">
      <alignment vertical="center"/>
    </xf>
    <xf numFmtId="0" fontId="74" fillId="0" borderId="0">
      <alignment vertical="center"/>
    </xf>
    <xf numFmtId="0" fontId="67" fillId="24" borderId="0" applyNumberFormat="0" applyBorder="0" applyAlignment="0" applyProtection="0">
      <alignment vertical="center"/>
    </xf>
    <xf numFmtId="0" fontId="58" fillId="17" borderId="0" applyNumberFormat="0" applyBorder="0" applyAlignment="0" applyProtection="0">
      <alignment vertical="center"/>
    </xf>
    <xf numFmtId="0" fontId="58" fillId="25" borderId="0" applyNumberFormat="0" applyBorder="0" applyAlignment="0" applyProtection="0">
      <alignment vertical="center"/>
    </xf>
    <xf numFmtId="0" fontId="75" fillId="0" borderId="0" applyNumberFormat="0" applyFill="0" applyBorder="0" applyAlignment="0" applyProtection="0">
      <alignment vertical="center"/>
    </xf>
    <xf numFmtId="0" fontId="76" fillId="0" borderId="0" applyNumberFormat="0" applyFill="0" applyBorder="0" applyAlignment="0" applyProtection="0">
      <alignment vertical="center"/>
    </xf>
    <xf numFmtId="9" fontId="33" fillId="0" borderId="0" applyFont="0" applyFill="0" applyBorder="0" applyAlignment="0" applyProtection="0">
      <alignment vertical="center"/>
    </xf>
    <xf numFmtId="0" fontId="58" fillId="19" borderId="0" applyNumberFormat="0" applyBorder="0" applyAlignment="0" applyProtection="0">
      <alignment vertical="center"/>
    </xf>
    <xf numFmtId="0" fontId="33" fillId="0" borderId="0">
      <alignment vertical="center"/>
    </xf>
    <xf numFmtId="0" fontId="33" fillId="0" borderId="0">
      <alignment vertical="center"/>
    </xf>
    <xf numFmtId="0" fontId="77" fillId="0" borderId="0" applyNumberFormat="0" applyFill="0" applyBorder="0" applyAlignment="0" applyProtection="0">
      <alignment vertical="center"/>
    </xf>
    <xf numFmtId="0" fontId="33" fillId="0" borderId="0">
      <alignment vertical="center"/>
    </xf>
    <xf numFmtId="0" fontId="57" fillId="20" borderId="0" applyNumberFormat="0" applyBorder="0" applyAlignment="0" applyProtection="0">
      <alignment vertical="center"/>
    </xf>
    <xf numFmtId="0" fontId="78" fillId="0" borderId="0" applyNumberFormat="0" applyFill="0" applyBorder="0" applyAlignment="0" applyProtection="0">
      <alignment vertical="center"/>
    </xf>
    <xf numFmtId="0" fontId="79" fillId="0" borderId="25" applyNumberFormat="0" applyFill="0" applyAlignment="0" applyProtection="0">
      <alignment vertical="center"/>
    </xf>
    <xf numFmtId="0" fontId="58" fillId="25" borderId="0" applyNumberFormat="0" applyBorder="0" applyAlignment="0" applyProtection="0">
      <alignment vertical="center"/>
    </xf>
    <xf numFmtId="0" fontId="80" fillId="0" borderId="0" applyNumberFormat="0" applyFill="0" applyBorder="0" applyAlignment="0" applyProtection="0">
      <alignment vertical="center"/>
    </xf>
    <xf numFmtId="0" fontId="81" fillId="0" borderId="26" applyNumberFormat="0" applyFill="0" applyAlignment="0" applyProtection="0">
      <alignment vertical="center"/>
    </xf>
    <xf numFmtId="9" fontId="33" fillId="0" borderId="0" applyFont="0" applyFill="0" applyBorder="0" applyAlignment="0" applyProtection="0">
      <alignment vertical="center"/>
    </xf>
    <xf numFmtId="0" fontId="82" fillId="0" borderId="26" applyNumberFormat="0" applyFill="0" applyAlignment="0" applyProtection="0">
      <alignment vertical="center"/>
    </xf>
    <xf numFmtId="9" fontId="33" fillId="0" borderId="0" applyFont="0" applyFill="0" applyBorder="0" applyAlignment="0" applyProtection="0">
      <alignment vertical="center"/>
    </xf>
    <xf numFmtId="0" fontId="33" fillId="0" borderId="0">
      <alignment vertical="center"/>
    </xf>
    <xf numFmtId="0" fontId="57" fillId="20" borderId="0" applyNumberFormat="0" applyBorder="0" applyAlignment="0" applyProtection="0">
      <alignment vertical="center"/>
    </xf>
    <xf numFmtId="0" fontId="74" fillId="0" borderId="0">
      <alignment vertical="center"/>
    </xf>
    <xf numFmtId="0" fontId="83" fillId="20" borderId="0" applyNumberFormat="0" applyBorder="0" applyAlignment="0" applyProtection="0">
      <alignment vertical="center"/>
    </xf>
    <xf numFmtId="0" fontId="58" fillId="10" borderId="0" applyNumberFormat="0" applyBorder="0" applyAlignment="0" applyProtection="0">
      <alignment vertical="center"/>
    </xf>
    <xf numFmtId="0" fontId="67" fillId="26" borderId="0" applyNumberFormat="0" applyBorder="0" applyAlignment="0" applyProtection="0">
      <alignment vertical="center"/>
    </xf>
    <xf numFmtId="0" fontId="58" fillId="17" borderId="0" applyNumberFormat="0" applyBorder="0" applyAlignment="0" applyProtection="0">
      <alignment vertical="center"/>
    </xf>
    <xf numFmtId="0" fontId="75" fillId="0" borderId="27" applyNumberFormat="0" applyFill="0" applyAlignment="0" applyProtection="0">
      <alignment vertical="center"/>
    </xf>
    <xf numFmtId="9" fontId="33" fillId="0" borderId="0" applyFont="0" applyFill="0" applyBorder="0" applyAlignment="0" applyProtection="0">
      <alignment vertical="center"/>
    </xf>
    <xf numFmtId="0" fontId="67" fillId="27" borderId="0" applyNumberFormat="0" applyBorder="0" applyAlignment="0" applyProtection="0">
      <alignment vertical="center"/>
    </xf>
    <xf numFmtId="0" fontId="58" fillId="17" borderId="0" applyNumberFormat="0" applyBorder="0" applyAlignment="0" applyProtection="0">
      <alignment vertical="center"/>
    </xf>
    <xf numFmtId="0" fontId="84" fillId="28" borderId="28" applyNumberFormat="0" applyAlignment="0" applyProtection="0">
      <alignment vertical="center"/>
    </xf>
    <xf numFmtId="0" fontId="85" fillId="28" borderId="20" applyNumberFormat="0" applyAlignment="0" applyProtection="0">
      <alignment vertical="center"/>
    </xf>
    <xf numFmtId="0" fontId="0" fillId="25" borderId="0" applyNumberFormat="0" applyBorder="0" applyAlignment="0" applyProtection="0">
      <alignment vertical="center"/>
    </xf>
    <xf numFmtId="0" fontId="86" fillId="29" borderId="29" applyNumberFormat="0" applyAlignment="0" applyProtection="0">
      <alignment vertical="center"/>
    </xf>
    <xf numFmtId="0" fontId="0" fillId="0" borderId="0">
      <alignment vertical="center"/>
    </xf>
    <xf numFmtId="0" fontId="0" fillId="0" borderId="0">
      <alignment vertical="center"/>
    </xf>
    <xf numFmtId="0" fontId="62" fillId="30" borderId="0" applyNumberFormat="0" applyBorder="0" applyAlignment="0" applyProtection="0">
      <alignment vertical="center"/>
    </xf>
    <xf numFmtId="0" fontId="87" fillId="0" borderId="0" applyNumberFormat="0" applyFill="0" applyBorder="0" applyAlignment="0" applyProtection="0">
      <alignment vertical="center"/>
    </xf>
    <xf numFmtId="0" fontId="33" fillId="0" borderId="0">
      <alignment vertical="center"/>
    </xf>
    <xf numFmtId="0" fontId="67" fillId="31" borderId="0" applyNumberFormat="0" applyBorder="0" applyAlignment="0" applyProtection="0">
      <alignment vertical="center"/>
    </xf>
    <xf numFmtId="0" fontId="88" fillId="0" borderId="30">
      <alignment horizontal="center" vertical="center"/>
    </xf>
    <xf numFmtId="0" fontId="89" fillId="0" borderId="31" applyNumberFormat="0" applyFill="0" applyAlignment="0" applyProtection="0">
      <alignment vertical="center"/>
    </xf>
    <xf numFmtId="0" fontId="57" fillId="21" borderId="0" applyNumberFormat="0" applyBorder="0" applyAlignment="0" applyProtection="0">
      <alignment vertical="center"/>
    </xf>
    <xf numFmtId="0" fontId="90" fillId="0" borderId="32" applyNumberFormat="0" applyFill="0" applyAlignment="0" applyProtection="0">
      <alignment vertical="center"/>
    </xf>
    <xf numFmtId="0" fontId="83" fillId="32" borderId="0" applyNumberFormat="0" applyBorder="0" applyAlignment="0" applyProtection="0">
      <alignment vertical="center"/>
    </xf>
    <xf numFmtId="0" fontId="91" fillId="33" borderId="0" applyNumberFormat="0" applyBorder="0" applyAlignment="0" applyProtection="0">
      <alignment vertical="center"/>
    </xf>
    <xf numFmtId="0" fontId="65" fillId="4" borderId="0" applyNumberFormat="0" applyBorder="0" applyAlignment="0" applyProtection="0">
      <alignment vertical="center"/>
    </xf>
    <xf numFmtId="0" fontId="0" fillId="11" borderId="0" applyNumberFormat="0" applyBorder="0" applyAlignment="0" applyProtection="0">
      <alignment vertical="center"/>
    </xf>
    <xf numFmtId="0" fontId="92" fillId="13" borderId="33" applyNumberFormat="0" applyAlignment="0" applyProtection="0">
      <alignment vertical="center"/>
    </xf>
    <xf numFmtId="0" fontId="93" fillId="34" borderId="0" applyNumberFormat="0" applyBorder="0" applyAlignment="0" applyProtection="0">
      <alignment vertical="center"/>
    </xf>
    <xf numFmtId="0" fontId="0" fillId="0" borderId="0">
      <alignment vertical="center"/>
    </xf>
    <xf numFmtId="0" fontId="0" fillId="0" borderId="0">
      <alignment vertical="center"/>
    </xf>
    <xf numFmtId="0" fontId="61" fillId="0" borderId="23" applyNumberFormat="0" applyFill="0" applyAlignment="0" applyProtection="0">
      <alignment vertical="center"/>
    </xf>
    <xf numFmtId="0" fontId="62" fillId="35" borderId="0" applyNumberFormat="0" applyBorder="0" applyAlignment="0" applyProtection="0">
      <alignment vertical="center"/>
    </xf>
    <xf numFmtId="0" fontId="87" fillId="0" borderId="0" applyNumberFormat="0" applyFill="0" applyBorder="0" applyAlignment="0" applyProtection="0">
      <alignment vertical="center"/>
    </xf>
    <xf numFmtId="43" fontId="0" fillId="0" borderId="0" applyFont="0" applyFill="0" applyBorder="0" applyAlignment="0" applyProtection="0">
      <alignment vertical="center"/>
    </xf>
    <xf numFmtId="0" fontId="33" fillId="0" borderId="0">
      <alignment vertical="center"/>
    </xf>
    <xf numFmtId="0" fontId="67" fillId="36" borderId="0" applyNumberFormat="0" applyBorder="0" applyAlignment="0" applyProtection="0">
      <alignment vertical="center"/>
    </xf>
    <xf numFmtId="0" fontId="0" fillId="0" borderId="0">
      <alignment vertical="center"/>
    </xf>
    <xf numFmtId="0" fontId="0" fillId="0" borderId="0">
      <alignment vertical="center"/>
    </xf>
    <xf numFmtId="0" fontId="61" fillId="0" borderId="23" applyNumberFormat="0" applyFill="0" applyAlignment="0" applyProtection="0">
      <alignment vertical="center"/>
    </xf>
    <xf numFmtId="0" fontId="70" fillId="0" borderId="3" applyNumberFormat="0" applyFill="0" applyProtection="0">
      <alignment horizontal="right" vertical="center"/>
    </xf>
    <xf numFmtId="0" fontId="62" fillId="37" borderId="0" applyNumberFormat="0" applyBorder="0" applyAlignment="0" applyProtection="0">
      <alignment vertical="center"/>
    </xf>
    <xf numFmtId="0" fontId="14" fillId="0" borderId="21" applyNumberFormat="0" applyFill="0" applyAlignment="0" applyProtection="0">
      <alignment vertical="center"/>
    </xf>
    <xf numFmtId="0" fontId="30" fillId="12" borderId="0" applyNumberFormat="0" applyBorder="0" applyAlignment="0" applyProtection="0">
      <alignment vertical="center"/>
    </xf>
    <xf numFmtId="0" fontId="94" fillId="0" borderId="0" applyNumberFormat="0" applyFill="0" applyBorder="0" applyAlignment="0" applyProtection="0">
      <alignment vertical="center"/>
    </xf>
    <xf numFmtId="0" fontId="62" fillId="38" borderId="0" applyNumberFormat="0" applyBorder="0" applyAlignment="0" applyProtection="0">
      <alignment vertical="center"/>
    </xf>
    <xf numFmtId="0" fontId="0" fillId="0" borderId="0">
      <alignment vertical="center"/>
    </xf>
    <xf numFmtId="0" fontId="0" fillId="0" borderId="0">
      <alignment vertical="center"/>
    </xf>
    <xf numFmtId="0" fontId="61" fillId="0" borderId="23" applyNumberFormat="0" applyFill="0" applyAlignment="0" applyProtection="0">
      <alignment vertical="center"/>
    </xf>
    <xf numFmtId="0" fontId="62" fillId="39" borderId="0" applyNumberFormat="0" applyBorder="0" applyAlignment="0" applyProtection="0">
      <alignment vertical="center"/>
    </xf>
    <xf numFmtId="0" fontId="62" fillId="40" borderId="0" applyNumberFormat="0" applyBorder="0" applyAlignment="0" applyProtection="0">
      <alignment vertical="center"/>
    </xf>
    <xf numFmtId="0" fontId="95" fillId="19" borderId="34" applyNumberFormat="0" applyAlignment="0" applyProtection="0">
      <alignment vertical="center"/>
    </xf>
    <xf numFmtId="0" fontId="30" fillId="13" borderId="0" applyNumberFormat="0" applyBorder="0" applyAlignment="0" applyProtection="0">
      <alignment vertical="center"/>
    </xf>
    <xf numFmtId="0" fontId="67" fillId="41" borderId="0" applyNumberFormat="0" applyBorder="0" applyAlignment="0" applyProtection="0">
      <alignment vertical="center"/>
    </xf>
    <xf numFmtId="0" fontId="83" fillId="32" borderId="0" applyNumberFormat="0" applyBorder="0" applyAlignment="0" applyProtection="0">
      <alignment vertical="center"/>
    </xf>
    <xf numFmtId="0" fontId="33" fillId="0" borderId="0" applyNumberFormat="0" applyFont="0" applyFill="0" applyBorder="0" applyAlignment="0" applyProtection="0">
      <alignment horizontal="left" vertical="center"/>
    </xf>
    <xf numFmtId="0" fontId="67" fillId="42" borderId="0" applyNumberFormat="0" applyBorder="0" applyAlignment="0" applyProtection="0">
      <alignment vertical="center"/>
    </xf>
    <xf numFmtId="0" fontId="30" fillId="13" borderId="0" applyNumberFormat="0" applyBorder="0" applyAlignment="0" applyProtection="0">
      <alignment vertical="center"/>
    </xf>
    <xf numFmtId="0" fontId="73" fillId="11" borderId="0" applyNumberFormat="0" applyBorder="0" applyAlignment="0" applyProtection="0">
      <alignment vertical="center"/>
    </xf>
    <xf numFmtId="0" fontId="0" fillId="0" borderId="0">
      <alignment vertical="center"/>
    </xf>
    <xf numFmtId="0" fontId="0" fillId="0" borderId="0">
      <alignment vertical="center"/>
    </xf>
    <xf numFmtId="0" fontId="61" fillId="0" borderId="23" applyNumberFormat="0" applyFill="0" applyAlignment="0" applyProtection="0">
      <alignment vertical="center"/>
    </xf>
    <xf numFmtId="0" fontId="62" fillId="43" borderId="0" applyNumberFormat="0" applyBorder="0" applyAlignment="0" applyProtection="0">
      <alignment vertical="center"/>
    </xf>
    <xf numFmtId="0" fontId="62" fillId="44" borderId="0" applyNumberFormat="0" applyBorder="0" applyAlignment="0" applyProtection="0">
      <alignment vertical="center"/>
    </xf>
    <xf numFmtId="0" fontId="67" fillId="45" borderId="0" applyNumberFormat="0" applyBorder="0" applyAlignment="0" applyProtection="0">
      <alignment vertical="center"/>
    </xf>
    <xf numFmtId="0" fontId="96" fillId="13" borderId="35" applyNumberFormat="0" applyAlignment="0" applyProtection="0">
      <alignment vertical="center"/>
    </xf>
    <xf numFmtId="0" fontId="8" fillId="0" borderId="0">
      <alignment vertical="center"/>
    </xf>
    <xf numFmtId="0" fontId="57" fillId="13" borderId="0" applyNumberFormat="0" applyBorder="0" applyAlignment="0" applyProtection="0">
      <alignment vertical="center"/>
    </xf>
    <xf numFmtId="0" fontId="33" fillId="0" borderId="0">
      <alignment vertical="center"/>
    </xf>
    <xf numFmtId="0" fontId="62" fillId="46" borderId="0" applyNumberFormat="0" applyBorder="0" applyAlignment="0" applyProtection="0">
      <alignment vertical="center"/>
    </xf>
    <xf numFmtId="0" fontId="79" fillId="0" borderId="25" applyNumberFormat="0" applyFill="0" applyAlignment="0" applyProtection="0">
      <alignment vertical="center"/>
    </xf>
    <xf numFmtId="0" fontId="67" fillId="47" borderId="0" applyNumberFormat="0" applyBorder="0" applyAlignment="0" applyProtection="0">
      <alignment vertical="center"/>
    </xf>
    <xf numFmtId="0" fontId="58" fillId="17" borderId="0" applyNumberFormat="0" applyBorder="0" applyAlignment="0" applyProtection="0">
      <alignment vertical="center"/>
    </xf>
    <xf numFmtId="0" fontId="67" fillId="48" borderId="0" applyNumberFormat="0" applyBorder="0" applyAlignment="0" applyProtection="0">
      <alignment vertical="center"/>
    </xf>
    <xf numFmtId="0" fontId="62" fillId="49" borderId="0" applyNumberFormat="0" applyBorder="0" applyAlignment="0" applyProtection="0">
      <alignment vertical="center"/>
    </xf>
    <xf numFmtId="0" fontId="97" fillId="0" borderId="0">
      <alignment vertical="center"/>
    </xf>
    <xf numFmtId="0" fontId="79" fillId="0" borderId="25" applyNumberFormat="0" applyFill="0" applyAlignment="0" applyProtection="0">
      <alignment vertical="center"/>
    </xf>
    <xf numFmtId="0" fontId="67" fillId="50" borderId="0" applyNumberFormat="0" applyBorder="0" applyAlignment="0" applyProtection="0">
      <alignment vertical="center"/>
    </xf>
    <xf numFmtId="0" fontId="58" fillId="17" borderId="0" applyNumberFormat="0" applyBorder="0" applyAlignment="0" applyProtection="0">
      <alignment vertical="center"/>
    </xf>
    <xf numFmtId="0" fontId="65" fillId="4" borderId="0" applyNumberFormat="0" applyBorder="0" applyAlignment="0" applyProtection="0">
      <alignment vertical="center"/>
    </xf>
    <xf numFmtId="0" fontId="30" fillId="12" borderId="0" applyNumberFormat="0" applyBorder="0" applyAlignment="0" applyProtection="0">
      <alignment vertical="center"/>
    </xf>
    <xf numFmtId="0" fontId="33" fillId="0" borderId="0">
      <alignment vertical="center"/>
    </xf>
    <xf numFmtId="0" fontId="59" fillId="0" borderId="0">
      <alignment vertical="center"/>
    </xf>
    <xf numFmtId="0" fontId="74" fillId="0" borderId="0">
      <alignment vertical="center"/>
    </xf>
    <xf numFmtId="0" fontId="97" fillId="0" borderId="0">
      <alignment vertical="center"/>
    </xf>
    <xf numFmtId="0" fontId="97" fillId="0" borderId="0">
      <alignment vertical="center"/>
    </xf>
    <xf numFmtId="0" fontId="74" fillId="0" borderId="0">
      <alignment vertical="center"/>
    </xf>
    <xf numFmtId="9" fontId="33" fillId="0" borderId="0" applyFont="0" applyFill="0" applyBorder="0" applyAlignment="0" applyProtection="0">
      <alignment vertical="center"/>
    </xf>
    <xf numFmtId="0" fontId="30" fillId="12" borderId="0" applyNumberFormat="0" applyBorder="0" applyAlignment="0" applyProtection="0">
      <alignment vertical="center"/>
    </xf>
    <xf numFmtId="0" fontId="59" fillId="0" borderId="0">
      <alignment vertical="center"/>
    </xf>
    <xf numFmtId="0" fontId="33" fillId="0" borderId="0">
      <alignment vertical="center"/>
    </xf>
    <xf numFmtId="9" fontId="33" fillId="0" borderId="0" applyFont="0" applyFill="0" applyBorder="0" applyAlignment="0" applyProtection="0">
      <alignment vertical="center"/>
    </xf>
    <xf numFmtId="0" fontId="59" fillId="0" borderId="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0" fontId="59" fillId="0" borderId="0">
      <alignment vertical="center"/>
    </xf>
    <xf numFmtId="0" fontId="98" fillId="0" borderId="0" applyNumberFormat="0" applyFill="0" applyBorder="0" applyAlignment="0" applyProtection="0">
      <alignment vertical="top"/>
      <protection locked="0"/>
    </xf>
    <xf numFmtId="49" fontId="33" fillId="0" borderId="0" applyFont="0" applyFill="0" applyBorder="0" applyAlignment="0" applyProtection="0">
      <alignment vertical="center"/>
    </xf>
    <xf numFmtId="0" fontId="74" fillId="0" borderId="0">
      <alignment vertical="center"/>
    </xf>
    <xf numFmtId="0" fontId="0" fillId="0" borderId="0">
      <alignment vertical="center"/>
    </xf>
    <xf numFmtId="0" fontId="65" fillId="4" borderId="0" applyNumberFormat="0" applyBorder="0" applyAlignment="0" applyProtection="0">
      <alignment vertical="center"/>
    </xf>
    <xf numFmtId="0" fontId="30" fillId="12" borderId="0" applyNumberFormat="0" applyBorder="0" applyAlignment="0" applyProtection="0">
      <alignment vertical="center"/>
    </xf>
    <xf numFmtId="0" fontId="33" fillId="0" borderId="0">
      <alignment vertical="center"/>
    </xf>
    <xf numFmtId="0" fontId="59" fillId="0" borderId="0">
      <alignment vertical="center"/>
    </xf>
    <xf numFmtId="9" fontId="33" fillId="0" borderId="0" applyFont="0" applyFill="0" applyBorder="0" applyAlignment="0" applyProtection="0">
      <alignment vertical="center"/>
    </xf>
    <xf numFmtId="0" fontId="33" fillId="0" borderId="0">
      <alignment vertical="center"/>
    </xf>
    <xf numFmtId="0" fontId="99" fillId="20" borderId="0" applyNumberFormat="0" applyBorder="0" applyAlignment="0" applyProtection="0">
      <alignment vertical="center"/>
    </xf>
    <xf numFmtId="0" fontId="59" fillId="0" borderId="0">
      <alignment vertical="center"/>
    </xf>
    <xf numFmtId="0" fontId="59" fillId="0" borderId="0">
      <alignment vertical="center"/>
    </xf>
    <xf numFmtId="0" fontId="58" fillId="10" borderId="0" applyNumberFormat="0" applyBorder="0" applyAlignment="0" applyProtection="0">
      <alignment vertical="center"/>
    </xf>
    <xf numFmtId="0" fontId="98" fillId="0" borderId="0" applyNumberFormat="0" applyFill="0" applyBorder="0" applyAlignment="0" applyProtection="0">
      <alignment vertical="top"/>
      <protection locked="0"/>
    </xf>
    <xf numFmtId="49" fontId="33" fillId="0" borderId="0" applyFont="0" applyFill="0" applyBorder="0" applyAlignment="0" applyProtection="0">
      <alignment vertical="center"/>
    </xf>
    <xf numFmtId="0" fontId="58" fillId="25" borderId="0" applyNumberFormat="0" applyBorder="0" applyAlignment="0" applyProtection="0">
      <alignment vertical="center"/>
    </xf>
    <xf numFmtId="0" fontId="59" fillId="0" borderId="0">
      <alignment vertical="center"/>
    </xf>
    <xf numFmtId="0" fontId="33" fillId="0" borderId="0">
      <alignment vertical="center"/>
    </xf>
    <xf numFmtId="0" fontId="59" fillId="0" borderId="0">
      <alignment vertical="center"/>
    </xf>
    <xf numFmtId="0" fontId="33" fillId="0" borderId="0">
      <alignment vertical="center"/>
    </xf>
    <xf numFmtId="0" fontId="59" fillId="0" borderId="0">
      <alignment vertical="center"/>
    </xf>
    <xf numFmtId="0" fontId="100" fillId="0" borderId="36" applyNumberFormat="0" applyFill="0" applyAlignment="0" applyProtection="0">
      <alignment vertical="center"/>
    </xf>
    <xf numFmtId="0" fontId="59" fillId="0" borderId="0">
      <alignment vertical="center"/>
    </xf>
    <xf numFmtId="9" fontId="33" fillId="0" borderId="0" applyFont="0" applyFill="0" applyBorder="0" applyAlignment="0" applyProtection="0">
      <alignment vertical="center"/>
    </xf>
    <xf numFmtId="10" fontId="33" fillId="0" borderId="0" applyFont="0" applyFill="0" applyBorder="0" applyAlignment="0" applyProtection="0">
      <alignment vertical="center"/>
    </xf>
    <xf numFmtId="0" fontId="59" fillId="0" borderId="0">
      <alignment vertical="center"/>
    </xf>
    <xf numFmtId="0" fontId="58" fillId="10" borderId="0" applyNumberFormat="0" applyBorder="0" applyAlignment="0" applyProtection="0">
      <alignment vertical="center"/>
    </xf>
    <xf numFmtId="0" fontId="98" fillId="0" borderId="0" applyNumberFormat="0" applyFill="0" applyBorder="0" applyAlignment="0" applyProtection="0">
      <alignment vertical="top"/>
      <protection locked="0"/>
    </xf>
    <xf numFmtId="0" fontId="59" fillId="0" borderId="0">
      <alignment vertical="center"/>
    </xf>
    <xf numFmtId="0" fontId="59" fillId="0" borderId="0">
      <alignment vertical="center"/>
    </xf>
    <xf numFmtId="0" fontId="58" fillId="8" borderId="0" applyNumberFormat="0" applyBorder="0" applyAlignment="0" applyProtection="0">
      <alignment vertical="center"/>
    </xf>
    <xf numFmtId="0" fontId="70" fillId="0" borderId="0">
      <alignment vertical="center"/>
    </xf>
    <xf numFmtId="0" fontId="101" fillId="0" borderId="0" applyNumberFormat="0" applyFill="0" applyBorder="0" applyAlignment="0" applyProtection="0">
      <alignment vertical="center"/>
    </xf>
    <xf numFmtId="0" fontId="74" fillId="0" borderId="0">
      <alignment vertical="center"/>
    </xf>
    <xf numFmtId="0" fontId="0" fillId="11" borderId="0" applyNumberFormat="0" applyBorder="0" applyAlignment="0" applyProtection="0">
      <alignment vertical="center"/>
    </xf>
    <xf numFmtId="0" fontId="33" fillId="0" borderId="0">
      <alignment vertical="center"/>
    </xf>
    <xf numFmtId="0" fontId="61" fillId="0" borderId="23" applyNumberFormat="0" applyFill="0" applyAlignment="0" applyProtection="0">
      <alignment vertical="center"/>
    </xf>
    <xf numFmtId="0" fontId="0" fillId="11" borderId="0" applyNumberFormat="0" applyBorder="0" applyAlignment="0" applyProtection="0">
      <alignment vertical="center"/>
    </xf>
    <xf numFmtId="0" fontId="30" fillId="51" borderId="0" applyNumberFormat="0" applyBorder="0" applyAlignment="0" applyProtection="0">
      <alignment vertical="center"/>
    </xf>
    <xf numFmtId="0" fontId="0" fillId="51" borderId="0" applyNumberFormat="0" applyBorder="0" applyAlignment="0" applyProtection="0">
      <alignment vertical="center"/>
    </xf>
    <xf numFmtId="0" fontId="57" fillId="52"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57" fillId="53" borderId="0" applyNumberFormat="0" applyBorder="0" applyAlignment="0" applyProtection="0">
      <alignment vertical="center"/>
    </xf>
    <xf numFmtId="0" fontId="0" fillId="20" borderId="0" applyNumberFormat="0" applyBorder="0" applyAlignment="0" applyProtection="0">
      <alignment vertical="center"/>
    </xf>
    <xf numFmtId="0" fontId="65" fillId="4" borderId="0" applyNumberFormat="0" applyBorder="0" applyAlignment="0" applyProtection="0">
      <alignment vertical="center"/>
    </xf>
    <xf numFmtId="0" fontId="0" fillId="12" borderId="0" applyNumberFormat="0" applyBorder="0" applyAlignment="0" applyProtection="0">
      <alignment vertical="center"/>
    </xf>
    <xf numFmtId="0" fontId="33" fillId="0" borderId="0">
      <alignment vertical="center"/>
    </xf>
    <xf numFmtId="0" fontId="0" fillId="12" borderId="0" applyNumberFormat="0" applyBorder="0" applyAlignment="0" applyProtection="0">
      <alignment vertical="center"/>
    </xf>
    <xf numFmtId="0" fontId="0" fillId="18" borderId="0" applyNumberFormat="0" applyBorder="0" applyAlignment="0" applyProtection="0">
      <alignment vertical="center"/>
    </xf>
    <xf numFmtId="0" fontId="33" fillId="0" borderId="0">
      <alignment vertical="center"/>
    </xf>
    <xf numFmtId="178" fontId="33" fillId="0" borderId="0" applyFont="0" applyFill="0" applyBorder="0" applyAlignment="0" applyProtection="0">
      <alignment vertical="center"/>
    </xf>
    <xf numFmtId="0" fontId="0" fillId="18" borderId="0" applyNumberFormat="0" applyBorder="0" applyAlignment="0" applyProtection="0">
      <alignment vertical="center"/>
    </xf>
    <xf numFmtId="0" fontId="33" fillId="0" borderId="0">
      <alignment vertical="center"/>
    </xf>
    <xf numFmtId="0" fontId="0" fillId="32" borderId="0" applyNumberFormat="0" applyBorder="0" applyAlignment="0" applyProtection="0">
      <alignment vertical="center"/>
    </xf>
    <xf numFmtId="0" fontId="33" fillId="0" borderId="0">
      <alignment vertical="center"/>
    </xf>
    <xf numFmtId="0" fontId="58" fillId="5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30" fillId="12" borderId="0" applyNumberFormat="0" applyBorder="0" applyAlignment="0" applyProtection="0">
      <alignment vertical="center"/>
    </xf>
    <xf numFmtId="0" fontId="0" fillId="18" borderId="0" applyNumberFormat="0" applyBorder="0" applyAlignment="0" applyProtection="0">
      <alignment vertical="center"/>
    </xf>
    <xf numFmtId="0" fontId="76" fillId="0" borderId="0" applyNumberFormat="0" applyFill="0" applyBorder="0" applyAlignment="0" applyProtection="0">
      <alignment vertical="center"/>
    </xf>
    <xf numFmtId="0" fontId="0" fillId="53" borderId="0" applyNumberFormat="0" applyBorder="0" applyAlignment="0" applyProtection="0">
      <alignment vertical="center"/>
    </xf>
    <xf numFmtId="0" fontId="0" fillId="4" borderId="0" applyNumberFormat="0" applyBorder="0" applyAlignment="0" applyProtection="0">
      <alignment vertical="center"/>
    </xf>
    <xf numFmtId="0" fontId="33" fillId="0" borderId="0">
      <alignment vertical="center"/>
    </xf>
    <xf numFmtId="0" fontId="0" fillId="4" borderId="0" applyNumberFormat="0" applyBorder="0" applyAlignment="0" applyProtection="0">
      <alignment vertical="center"/>
    </xf>
    <xf numFmtId="0" fontId="58" fillId="10" borderId="0" applyNumberFormat="0" applyBorder="0" applyAlignment="0" applyProtection="0">
      <alignment vertical="center"/>
    </xf>
    <xf numFmtId="0" fontId="0" fillId="25" borderId="0" applyNumberFormat="0" applyBorder="0" applyAlignment="0" applyProtection="0">
      <alignment vertical="center"/>
    </xf>
    <xf numFmtId="0" fontId="102" fillId="0" borderId="1">
      <alignment horizontal="left" vertical="center"/>
    </xf>
    <xf numFmtId="0" fontId="0" fillId="20" borderId="0" applyNumberFormat="0" applyBorder="0" applyAlignment="0" applyProtection="0">
      <alignment vertical="center"/>
    </xf>
    <xf numFmtId="0" fontId="33" fillId="0" borderId="0">
      <alignment vertical="center"/>
    </xf>
    <xf numFmtId="0" fontId="0" fillId="20" borderId="0" applyNumberFormat="0" applyBorder="0" applyAlignment="0" applyProtection="0">
      <alignment vertical="center"/>
    </xf>
    <xf numFmtId="0" fontId="33" fillId="0" borderId="0">
      <alignment vertical="center"/>
    </xf>
    <xf numFmtId="0" fontId="0" fillId="22" borderId="0" applyNumberFormat="0" applyBorder="0" applyAlignment="0" applyProtection="0">
      <alignment vertical="center"/>
    </xf>
    <xf numFmtId="0" fontId="8" fillId="0" borderId="0">
      <alignment vertical="center"/>
    </xf>
    <xf numFmtId="0" fontId="0" fillId="53" borderId="0" applyNumberFormat="0" applyBorder="0" applyAlignment="0" applyProtection="0">
      <alignment vertical="center"/>
    </xf>
    <xf numFmtId="0" fontId="8" fillId="0" borderId="0">
      <alignment vertical="center"/>
    </xf>
    <xf numFmtId="0" fontId="0" fillId="53" borderId="0" applyNumberFormat="0" applyBorder="0" applyAlignment="0" applyProtection="0">
      <alignment vertical="center"/>
    </xf>
    <xf numFmtId="0" fontId="0" fillId="54" borderId="0" applyNumberFormat="0" applyBorder="0" applyAlignment="0" applyProtection="0">
      <alignment vertical="center"/>
    </xf>
    <xf numFmtId="0" fontId="87" fillId="0" borderId="0" applyNumberFormat="0" applyFill="0" applyBorder="0" applyAlignment="0" applyProtection="0">
      <alignment vertical="center"/>
    </xf>
    <xf numFmtId="43" fontId="0" fillId="0" borderId="0" applyFont="0" applyFill="0" applyBorder="0" applyAlignment="0" applyProtection="0">
      <alignment vertical="center"/>
    </xf>
    <xf numFmtId="0" fontId="0" fillId="25" borderId="0" applyNumberFormat="0" applyBorder="0" applyAlignment="0" applyProtection="0">
      <alignment vertical="center"/>
    </xf>
    <xf numFmtId="0" fontId="33" fillId="0" borderId="0">
      <alignment vertical="center"/>
    </xf>
    <xf numFmtId="0" fontId="96" fillId="13" borderId="35" applyNumberFormat="0" applyAlignment="0" applyProtection="0">
      <alignment vertical="center"/>
    </xf>
    <xf numFmtId="0" fontId="30" fillId="12" borderId="0" applyNumberFormat="0" applyBorder="0" applyAlignment="0" applyProtection="0">
      <alignment vertical="center"/>
    </xf>
    <xf numFmtId="0" fontId="0" fillId="32" borderId="0" applyNumberFormat="0" applyBorder="0" applyAlignment="0" applyProtection="0">
      <alignment vertical="center"/>
    </xf>
    <xf numFmtId="0" fontId="0" fillId="13" borderId="0" applyNumberFormat="0" applyBorder="0" applyAlignment="0" applyProtection="0">
      <alignment vertical="center"/>
    </xf>
    <xf numFmtId="0" fontId="64" fillId="11" borderId="0" applyNumberFormat="0" applyBorder="0" applyAlignment="0" applyProtection="0">
      <alignment vertical="center"/>
    </xf>
    <xf numFmtId="0" fontId="96" fillId="13" borderId="35" applyNumberFormat="0" applyAlignment="0" applyProtection="0">
      <alignment vertical="center"/>
    </xf>
    <xf numFmtId="0" fontId="57" fillId="55" borderId="0" applyNumberFormat="0" applyBorder="0" applyAlignment="0" applyProtection="0">
      <alignment vertical="center"/>
    </xf>
    <xf numFmtId="0" fontId="0" fillId="13" borderId="0" applyNumberFormat="0" applyBorder="0" applyAlignment="0" applyProtection="0">
      <alignment vertical="center"/>
    </xf>
    <xf numFmtId="0" fontId="0" fillId="25" borderId="0" applyNumberFormat="0" applyBorder="0" applyAlignment="0" applyProtection="0">
      <alignment vertical="center"/>
    </xf>
    <xf numFmtId="0" fontId="64" fillId="11" borderId="0" applyNumberFormat="0" applyBorder="0" applyAlignment="0" applyProtection="0">
      <alignment vertical="center"/>
    </xf>
    <xf numFmtId="0" fontId="0" fillId="18" borderId="0" applyNumberFormat="0" applyBorder="0" applyAlignment="0" applyProtection="0">
      <alignment vertical="center"/>
    </xf>
    <xf numFmtId="0" fontId="64" fillId="11" borderId="0" applyNumberFormat="0" applyBorder="0" applyAlignment="0" applyProtection="0">
      <alignment vertical="center"/>
    </xf>
    <xf numFmtId="0" fontId="100" fillId="0" borderId="36" applyNumberFormat="0" applyFill="0" applyAlignment="0" applyProtection="0">
      <alignment vertical="center"/>
    </xf>
    <xf numFmtId="9" fontId="33" fillId="0" borderId="0" applyFont="0" applyFill="0" applyBorder="0" applyAlignment="0" applyProtection="0">
      <alignment vertical="center"/>
    </xf>
    <xf numFmtId="0" fontId="65" fillId="4" borderId="0" applyNumberFormat="0" applyBorder="0" applyAlignment="0" applyProtection="0">
      <alignment vertical="center"/>
    </xf>
    <xf numFmtId="0" fontId="58" fillId="56" borderId="0" applyNumberFormat="0" applyBorder="0" applyAlignment="0" applyProtection="0">
      <alignment vertical="center"/>
    </xf>
    <xf numFmtId="9" fontId="33" fillId="0" borderId="0" applyFont="0" applyFill="0" applyBorder="0" applyAlignment="0" applyProtection="0">
      <alignment vertical="center"/>
    </xf>
    <xf numFmtId="0" fontId="65" fillId="4" borderId="0" applyNumberFormat="0" applyBorder="0" applyAlignment="0" applyProtection="0">
      <alignment vertical="center"/>
    </xf>
    <xf numFmtId="0" fontId="0" fillId="18" borderId="0" applyNumberFormat="0" applyBorder="0" applyAlignment="0" applyProtection="0">
      <alignment vertical="center"/>
    </xf>
    <xf numFmtId="0" fontId="0" fillId="57" borderId="0" applyNumberFormat="0" applyBorder="0" applyAlignment="0" applyProtection="0">
      <alignment vertical="center"/>
    </xf>
    <xf numFmtId="0" fontId="64" fillId="11" borderId="0" applyNumberFormat="0" applyBorder="0" applyAlignment="0" applyProtection="0">
      <alignment vertical="center"/>
    </xf>
    <xf numFmtId="0" fontId="57" fillId="4" borderId="0" applyNumberFormat="0" applyBorder="0" applyAlignment="0" applyProtection="0">
      <alignment vertical="center"/>
    </xf>
    <xf numFmtId="0" fontId="58" fillId="17" borderId="0" applyNumberFormat="0" applyBorder="0" applyAlignment="0" applyProtection="0">
      <alignment vertical="center"/>
    </xf>
    <xf numFmtId="0" fontId="92" fillId="13" borderId="33" applyNumberFormat="0" applyAlignment="0" applyProtection="0">
      <alignment vertical="center"/>
    </xf>
    <xf numFmtId="0" fontId="57" fillId="4" borderId="0" applyNumberFormat="0" applyBorder="0" applyAlignment="0" applyProtection="0">
      <alignment vertical="center"/>
    </xf>
    <xf numFmtId="0" fontId="70" fillId="0" borderId="3" applyNumberFormat="0" applyFill="0" applyProtection="0">
      <alignment horizontal="left" vertical="center"/>
    </xf>
    <xf numFmtId="0" fontId="87" fillId="0" borderId="37" applyNumberFormat="0" applyFill="0" applyAlignment="0" applyProtection="0">
      <alignment vertical="center"/>
    </xf>
    <xf numFmtId="0" fontId="64" fillId="11" borderId="0" applyNumberFormat="0" applyBorder="0" applyAlignment="0" applyProtection="0">
      <alignment vertical="center"/>
    </xf>
    <xf numFmtId="0" fontId="57" fillId="4" borderId="0" applyNumberFormat="0" applyBorder="0" applyAlignment="0" applyProtection="0">
      <alignment vertical="center"/>
    </xf>
    <xf numFmtId="9" fontId="33" fillId="0" borderId="0" applyFont="0" applyFill="0" applyBorder="0" applyAlignment="0" applyProtection="0">
      <alignment vertical="center"/>
    </xf>
    <xf numFmtId="0" fontId="57" fillId="4" borderId="0" applyNumberFormat="0" applyBorder="0" applyAlignment="0" applyProtection="0">
      <alignment vertical="center"/>
    </xf>
    <xf numFmtId="0" fontId="57" fillId="58" borderId="0" applyNumberFormat="0" applyBorder="0" applyAlignment="0" applyProtection="0">
      <alignment vertical="center"/>
    </xf>
    <xf numFmtId="182" fontId="0" fillId="0" borderId="0" applyFont="0" applyFill="0" applyBorder="0" applyAlignment="0" applyProtection="0">
      <alignment vertical="center"/>
    </xf>
    <xf numFmtId="0" fontId="57" fillId="58" borderId="0" applyNumberFormat="0" applyBorder="0" applyAlignment="0" applyProtection="0">
      <alignment vertical="center"/>
    </xf>
    <xf numFmtId="0" fontId="57" fillId="20" borderId="0" applyNumberFormat="0" applyBorder="0" applyAlignment="0" applyProtection="0">
      <alignment vertical="center"/>
    </xf>
    <xf numFmtId="0" fontId="58" fillId="17" borderId="0" applyNumberFormat="0" applyBorder="0" applyAlignment="0" applyProtection="0">
      <alignment vertical="center"/>
    </xf>
    <xf numFmtId="0" fontId="33" fillId="0" borderId="0">
      <alignment vertical="center"/>
    </xf>
    <xf numFmtId="0" fontId="92" fillId="13" borderId="33" applyNumberFormat="0" applyAlignment="0" applyProtection="0">
      <alignment vertical="center"/>
    </xf>
    <xf numFmtId="0" fontId="58" fillId="53" borderId="0" applyNumberFormat="0" applyBorder="0" applyAlignment="0" applyProtection="0">
      <alignment vertical="center"/>
    </xf>
    <xf numFmtId="0" fontId="0" fillId="0" borderId="0">
      <alignment vertical="center"/>
    </xf>
    <xf numFmtId="0" fontId="57" fillId="20" borderId="0" applyNumberFormat="0" applyBorder="0" applyAlignment="0" applyProtection="0">
      <alignment vertical="center"/>
    </xf>
    <xf numFmtId="0" fontId="0" fillId="0" borderId="0">
      <alignment vertical="center"/>
    </xf>
    <xf numFmtId="0" fontId="57" fillId="22" borderId="0" applyNumberFormat="0" applyBorder="0" applyAlignment="0" applyProtection="0">
      <alignment vertical="center"/>
    </xf>
    <xf numFmtId="0" fontId="0" fillId="12" borderId="38" applyNumberFormat="0" applyFont="0" applyAlignment="0" applyProtection="0">
      <alignment vertical="center"/>
    </xf>
    <xf numFmtId="0" fontId="57" fillId="53" borderId="0" applyNumberFormat="0" applyBorder="0" applyAlignment="0" applyProtection="0">
      <alignment vertical="center"/>
    </xf>
    <xf numFmtId="0" fontId="58" fillId="17" borderId="0" applyNumberFormat="0" applyBorder="0" applyAlignment="0" applyProtection="0">
      <alignment vertical="center"/>
    </xf>
    <xf numFmtId="0" fontId="57" fillId="53" borderId="0" applyNumberFormat="0" applyBorder="0" applyAlignment="0" applyProtection="0">
      <alignment vertical="center"/>
    </xf>
    <xf numFmtId="0" fontId="57" fillId="53" borderId="0" applyNumberFormat="0" applyBorder="0" applyAlignment="0" applyProtection="0">
      <alignment vertical="center"/>
    </xf>
    <xf numFmtId="0" fontId="30" fillId="51" borderId="0" applyNumberFormat="0" applyBorder="0" applyAlignment="0" applyProtection="0">
      <alignment vertical="center"/>
    </xf>
    <xf numFmtId="0" fontId="57" fillId="54" borderId="0" applyNumberFormat="0" applyBorder="0" applyAlignment="0" applyProtection="0">
      <alignment vertical="center"/>
    </xf>
    <xf numFmtId="0" fontId="30" fillId="51" borderId="0" applyNumberFormat="0" applyBorder="0" applyAlignment="0" applyProtection="0">
      <alignment vertical="center"/>
    </xf>
    <xf numFmtId="0" fontId="14" fillId="0" borderId="21" applyNumberFormat="0" applyFill="0" applyAlignment="0" applyProtection="0">
      <alignment vertical="center"/>
    </xf>
    <xf numFmtId="0" fontId="57" fillId="54" borderId="0" applyNumberFormat="0" applyBorder="0" applyAlignment="0" applyProtection="0">
      <alignment vertical="center"/>
    </xf>
    <xf numFmtId="0" fontId="57" fillId="21" borderId="0" applyNumberFormat="0" applyBorder="0" applyAlignment="0" applyProtection="0">
      <alignment vertical="center"/>
    </xf>
    <xf numFmtId="0" fontId="58" fillId="17" borderId="0" applyNumberFormat="0" applyBorder="0" applyAlignment="0" applyProtection="0">
      <alignment vertical="center"/>
    </xf>
    <xf numFmtId="0" fontId="57" fillId="21" borderId="0" applyNumberFormat="0" applyBorder="0" applyAlignment="0" applyProtection="0">
      <alignment vertical="center"/>
    </xf>
    <xf numFmtId="0" fontId="57" fillId="55" borderId="0" applyNumberFormat="0" applyBorder="0" applyAlignment="0" applyProtection="0">
      <alignment vertical="center"/>
    </xf>
    <xf numFmtId="0" fontId="33" fillId="0" borderId="0">
      <alignment vertical="center"/>
    </xf>
    <xf numFmtId="0" fontId="70" fillId="0" borderId="0" applyProtection="0">
      <alignment vertical="center"/>
    </xf>
    <xf numFmtId="0" fontId="79" fillId="0" borderId="25" applyNumberFormat="0" applyFill="0" applyAlignment="0" applyProtection="0">
      <alignment vertical="center"/>
    </xf>
    <xf numFmtId="0" fontId="57" fillId="13" borderId="0" applyNumberFormat="0" applyBorder="0" applyAlignment="0" applyProtection="0">
      <alignment vertical="center"/>
    </xf>
    <xf numFmtId="0" fontId="8" fillId="0" borderId="0">
      <alignment vertical="center"/>
    </xf>
    <xf numFmtId="0" fontId="57" fillId="13" borderId="0" applyNumberFormat="0" applyBorder="0" applyAlignment="0" applyProtection="0">
      <alignment vertical="center"/>
    </xf>
    <xf numFmtId="0" fontId="33" fillId="0" borderId="0">
      <alignment vertical="center"/>
    </xf>
    <xf numFmtId="9" fontId="33" fillId="0" borderId="0" applyFont="0" applyFill="0" applyBorder="0" applyAlignment="0" applyProtection="0">
      <alignment vertical="center"/>
    </xf>
    <xf numFmtId="0" fontId="33" fillId="0" borderId="0">
      <alignment vertical="center"/>
    </xf>
    <xf numFmtId="0" fontId="57" fillId="13" borderId="0" applyNumberFormat="0" applyBorder="0" applyAlignment="0" applyProtection="0">
      <alignment vertical="center"/>
    </xf>
    <xf numFmtId="0" fontId="33" fillId="0" borderId="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33" fillId="0" borderId="0">
      <alignment vertical="center"/>
    </xf>
    <xf numFmtId="0" fontId="33" fillId="0" borderId="0" applyNumberFormat="0" applyFill="0" applyBorder="0" applyAlignment="0" applyProtection="0">
      <alignment vertical="center"/>
    </xf>
    <xf numFmtId="0" fontId="57" fillId="8" borderId="0" applyNumberFormat="0" applyBorder="0" applyAlignment="0" applyProtection="0">
      <alignment vertical="center"/>
    </xf>
    <xf numFmtId="0" fontId="103" fillId="0" borderId="39">
      <alignment horizontal="left" vertical="center"/>
    </xf>
    <xf numFmtId="0" fontId="57" fillId="10" borderId="0" applyNumberFormat="0" applyBorder="0" applyAlignment="0" applyProtection="0">
      <alignment vertical="center"/>
    </xf>
    <xf numFmtId="0" fontId="57" fillId="8" borderId="0" applyNumberFormat="0" applyBorder="0" applyAlignment="0" applyProtection="0">
      <alignment vertical="center"/>
    </xf>
    <xf numFmtId="0" fontId="103" fillId="0" borderId="39">
      <alignment horizontal="lef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17" borderId="0" applyNumberFormat="0" applyBorder="0" applyAlignment="0" applyProtection="0">
      <alignment vertical="center"/>
    </xf>
    <xf numFmtId="0" fontId="97" fillId="0" borderId="0">
      <alignment vertical="center"/>
      <protection locked="0"/>
    </xf>
    <xf numFmtId="0" fontId="58" fillId="10" borderId="0" applyNumberFormat="0" applyBorder="0" applyAlignment="0" applyProtection="0">
      <alignment vertical="center"/>
    </xf>
    <xf numFmtId="0" fontId="30" fillId="51" borderId="0" applyNumberFormat="0" applyBorder="0" applyAlignment="0" applyProtection="0">
      <alignment vertical="center"/>
    </xf>
    <xf numFmtId="0" fontId="57" fillId="52" borderId="0" applyNumberFormat="0" applyBorder="0" applyAlignment="0" applyProtection="0">
      <alignment vertical="center"/>
    </xf>
    <xf numFmtId="0" fontId="33" fillId="0" borderId="0">
      <alignment vertical="center"/>
    </xf>
    <xf numFmtId="0" fontId="30" fillId="18"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58" fillId="17" borderId="0" applyNumberFormat="0" applyBorder="0" applyAlignment="0" applyProtection="0">
      <alignment vertical="center"/>
    </xf>
    <xf numFmtId="0" fontId="94" fillId="0" borderId="0" applyNumberFormat="0" applyFill="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88" fillId="0" borderId="30">
      <alignment horizontal="center" vertical="center"/>
    </xf>
    <xf numFmtId="0" fontId="30" fillId="51" borderId="0" applyNumberFormat="0" applyBorder="0" applyAlignment="0" applyProtection="0">
      <alignment vertical="center"/>
    </xf>
    <xf numFmtId="0" fontId="58" fillId="25" borderId="0" applyNumberFormat="0" applyBorder="0" applyAlignment="0" applyProtection="0">
      <alignment vertical="center"/>
    </xf>
    <xf numFmtId="0" fontId="79" fillId="0" borderId="25" applyNumberFormat="0" applyFill="0" applyAlignment="0" applyProtection="0">
      <alignment vertical="center"/>
    </xf>
    <xf numFmtId="0" fontId="58" fillId="25" borderId="0" applyNumberFormat="0" applyBorder="0" applyAlignment="0" applyProtection="0">
      <alignment vertical="center"/>
    </xf>
    <xf numFmtId="0" fontId="33" fillId="0" borderId="0">
      <alignment vertical="center"/>
    </xf>
    <xf numFmtId="0" fontId="0" fillId="12" borderId="38" applyNumberFormat="0" applyFont="0" applyAlignment="0" applyProtection="0">
      <alignment vertical="center"/>
    </xf>
    <xf numFmtId="0" fontId="79" fillId="0" borderId="25" applyNumberFormat="0" applyFill="0" applyAlignment="0" applyProtection="0">
      <alignment vertical="center"/>
    </xf>
    <xf numFmtId="0" fontId="58" fillId="25" borderId="0" applyNumberFormat="0" applyBorder="0" applyAlignment="0" applyProtection="0">
      <alignment vertical="center"/>
    </xf>
    <xf numFmtId="15" fontId="104" fillId="0" borderId="0">
      <alignment vertical="center"/>
    </xf>
    <xf numFmtId="0" fontId="58" fillId="10" borderId="0" applyNumberFormat="0" applyBorder="0" applyAlignment="0" applyProtection="0">
      <alignment vertical="center"/>
    </xf>
    <xf numFmtId="178" fontId="33" fillId="0" borderId="0" applyFont="0" applyFill="0" applyBorder="0" applyAlignment="0" applyProtection="0">
      <alignment vertical="center"/>
    </xf>
    <xf numFmtId="0" fontId="58" fillId="10" borderId="0" applyNumberFormat="0" applyBorder="0" applyAlignment="0" applyProtection="0">
      <alignment vertical="center"/>
    </xf>
    <xf numFmtId="0" fontId="58" fillId="10" borderId="0" applyNumberFormat="0" applyBorder="0" applyAlignment="0" applyProtection="0">
      <alignment vertical="center"/>
    </xf>
    <xf numFmtId="0" fontId="58" fillId="10" borderId="0" applyNumberFormat="0" applyBorder="0" applyAlignment="0" applyProtection="0">
      <alignment vertical="center"/>
    </xf>
    <xf numFmtId="0" fontId="33" fillId="0" borderId="0">
      <alignment vertical="center"/>
    </xf>
    <xf numFmtId="0" fontId="58" fillId="10" borderId="0" applyNumberFormat="0" applyBorder="0" applyAlignment="0" applyProtection="0">
      <alignment vertical="center"/>
    </xf>
    <xf numFmtId="0" fontId="105" fillId="59" borderId="40">
      <alignment vertical="center"/>
      <protection locked="0"/>
    </xf>
    <xf numFmtId="0" fontId="60" fillId="0" borderId="22" applyNumberFormat="0" applyFill="0" applyProtection="0">
      <alignment horizontal="center" vertical="center"/>
    </xf>
    <xf numFmtId="0" fontId="58" fillId="10" borderId="0" applyNumberFormat="0" applyBorder="0" applyAlignment="0" applyProtection="0">
      <alignment vertical="center"/>
    </xf>
    <xf numFmtId="0" fontId="33" fillId="0" borderId="0">
      <alignment vertical="center"/>
    </xf>
    <xf numFmtId="0" fontId="58" fillId="10" borderId="0" applyNumberFormat="0" applyBorder="0" applyAlignment="0" applyProtection="0">
      <alignment vertical="center"/>
    </xf>
    <xf numFmtId="0" fontId="33" fillId="0" borderId="0">
      <alignment vertical="center"/>
    </xf>
    <xf numFmtId="0" fontId="58" fillId="10" borderId="0" applyNumberFormat="0" applyBorder="0" applyAlignment="0" applyProtection="0">
      <alignment vertical="center"/>
    </xf>
    <xf numFmtId="0" fontId="83" fillId="32" borderId="0" applyNumberFormat="0" applyBorder="0" applyAlignment="0" applyProtection="0">
      <alignment vertical="center"/>
    </xf>
    <xf numFmtId="0" fontId="33" fillId="0" borderId="0">
      <alignment vertical="center"/>
    </xf>
    <xf numFmtId="0" fontId="58" fillId="10" borderId="0" applyNumberFormat="0" applyBorder="0" applyAlignment="0" applyProtection="0">
      <alignment vertical="center"/>
    </xf>
    <xf numFmtId="0" fontId="83" fillId="32" borderId="0" applyNumberFormat="0" applyBorder="0" applyAlignment="0" applyProtection="0">
      <alignment vertical="center"/>
    </xf>
    <xf numFmtId="0" fontId="102" fillId="0" borderId="1">
      <alignment horizontal="left" vertical="center"/>
    </xf>
    <xf numFmtId="0" fontId="103" fillId="0" borderId="41" applyNumberFormat="0" applyAlignment="0" applyProtection="0">
      <alignment horizontal="left" vertical="center"/>
    </xf>
    <xf numFmtId="0" fontId="57" fillId="10" borderId="0" applyNumberFormat="0" applyBorder="0" applyAlignment="0" applyProtection="0">
      <alignment vertical="center"/>
    </xf>
    <xf numFmtId="0" fontId="58" fillId="56" borderId="0" applyNumberFormat="0" applyBorder="0" applyAlignment="0" applyProtection="0">
      <alignment vertical="center"/>
    </xf>
    <xf numFmtId="0" fontId="30" fillId="13" borderId="0" applyNumberFormat="0" applyBorder="0" applyAlignment="0" applyProtection="0">
      <alignment vertical="center"/>
    </xf>
    <xf numFmtId="0" fontId="106" fillId="53" borderId="35" applyNumberFormat="0" applyAlignment="0" applyProtection="0">
      <alignment vertical="center"/>
    </xf>
    <xf numFmtId="179" fontId="70" fillId="0" borderId="22" applyFill="0" applyProtection="0">
      <alignment horizontal="right" vertical="center"/>
    </xf>
    <xf numFmtId="0" fontId="58" fillId="19" borderId="0" applyNumberFormat="0" applyBorder="0" applyAlignment="0" applyProtection="0">
      <alignment vertical="center"/>
    </xf>
    <xf numFmtId="179" fontId="70" fillId="0" borderId="22" applyFill="0" applyProtection="0">
      <alignment horizontal="right" vertical="center"/>
    </xf>
    <xf numFmtId="0" fontId="58" fillId="19" borderId="0" applyNumberFormat="0" applyBorder="0" applyAlignment="0" applyProtection="0">
      <alignment vertical="center"/>
    </xf>
    <xf numFmtId="0" fontId="30" fillId="51" borderId="0" applyNumberFormat="0" applyBorder="0" applyAlignment="0" applyProtection="0">
      <alignment vertical="center"/>
    </xf>
    <xf numFmtId="179" fontId="70" fillId="0" borderId="22" applyFill="0" applyProtection="0">
      <alignment horizontal="right" vertical="center"/>
    </xf>
    <xf numFmtId="0" fontId="58" fillId="19" borderId="0" applyNumberFormat="0" applyBorder="0" applyAlignment="0" applyProtection="0">
      <alignment vertical="center"/>
    </xf>
    <xf numFmtId="0" fontId="58" fillId="56" borderId="0" applyNumberFormat="0" applyBorder="0" applyAlignment="0" applyProtection="0">
      <alignment vertical="center"/>
    </xf>
    <xf numFmtId="0" fontId="58" fillId="56" borderId="0" applyNumberFormat="0" applyBorder="0" applyAlignment="0" applyProtection="0">
      <alignment vertical="center"/>
    </xf>
    <xf numFmtId="0" fontId="57" fillId="55" borderId="0" applyNumberFormat="0" applyBorder="0" applyAlignment="0" applyProtection="0">
      <alignment vertical="center"/>
    </xf>
    <xf numFmtId="0" fontId="105" fillId="59" borderId="40">
      <alignment vertical="center"/>
      <protection locked="0"/>
    </xf>
    <xf numFmtId="0" fontId="58" fillId="56" borderId="0" applyNumberFormat="0" applyBorder="0" applyAlignment="0" applyProtection="0">
      <alignment vertical="center"/>
    </xf>
    <xf numFmtId="0" fontId="58" fillId="56" borderId="0" applyNumberFormat="0" applyBorder="0" applyAlignment="0" applyProtection="0">
      <alignment vertical="center"/>
    </xf>
    <xf numFmtId="0" fontId="58" fillId="56" borderId="0" applyNumberFormat="0" applyBorder="0" applyAlignment="0" applyProtection="0">
      <alignment vertical="center"/>
    </xf>
    <xf numFmtId="0" fontId="58" fillId="56" borderId="0" applyNumberFormat="0" applyBorder="0" applyAlignment="0" applyProtection="0">
      <alignment vertical="center"/>
    </xf>
    <xf numFmtId="0" fontId="58" fillId="56" borderId="0" applyNumberFormat="0" applyBorder="0" applyAlignment="0" applyProtection="0">
      <alignment vertical="center"/>
    </xf>
    <xf numFmtId="9" fontId="33" fillId="0" borderId="0" applyFont="0" applyFill="0" applyBorder="0" applyAlignment="0" applyProtection="0">
      <alignment vertical="center"/>
    </xf>
    <xf numFmtId="15" fontId="104" fillId="0" borderId="0">
      <alignment vertical="center"/>
    </xf>
    <xf numFmtId="0" fontId="58" fillId="56" borderId="0" applyNumberFormat="0" applyBorder="0" applyAlignment="0" applyProtection="0">
      <alignment vertical="center"/>
    </xf>
    <xf numFmtId="0" fontId="33" fillId="0" borderId="0">
      <alignment vertical="center"/>
    </xf>
    <xf numFmtId="9" fontId="33" fillId="0" borderId="0" applyFont="0" applyFill="0" applyBorder="0" applyAlignment="0" applyProtection="0">
      <alignment vertical="center"/>
    </xf>
    <xf numFmtId="0" fontId="11" fillId="0" borderId="0">
      <alignment vertical="center"/>
    </xf>
    <xf numFmtId="0" fontId="58" fillId="56" borderId="0" applyNumberFormat="0" applyBorder="0" applyAlignment="0" applyProtection="0">
      <alignment vertical="center"/>
    </xf>
    <xf numFmtId="0" fontId="58" fillId="56" borderId="0" applyNumberFormat="0" applyBorder="0" applyAlignment="0" applyProtection="0">
      <alignment vertical="center"/>
    </xf>
    <xf numFmtId="0" fontId="58" fillId="56" borderId="0" applyNumberFormat="0" applyBorder="0" applyAlignment="0" applyProtection="0">
      <alignment vertical="center"/>
    </xf>
    <xf numFmtId="0" fontId="58" fillId="19" borderId="0" applyNumberFormat="0" applyBorder="0" applyAlignment="0" applyProtection="0">
      <alignment vertical="center"/>
    </xf>
    <xf numFmtId="0" fontId="33" fillId="0" borderId="0" applyFont="0" applyFill="0" applyBorder="0" applyAlignment="0" applyProtection="0">
      <alignment vertical="center"/>
    </xf>
    <xf numFmtId="0" fontId="30" fillId="12" borderId="0" applyNumberFormat="0" applyBorder="0" applyAlignment="0" applyProtection="0">
      <alignment vertical="center"/>
    </xf>
    <xf numFmtId="0" fontId="58" fillId="8" borderId="0" applyNumberFormat="0" applyBorder="0" applyAlignment="0" applyProtection="0">
      <alignment vertical="center"/>
    </xf>
    <xf numFmtId="9" fontId="33" fillId="0" borderId="0" applyFont="0" applyFill="0" applyBorder="0" applyAlignment="0" applyProtection="0">
      <alignment vertical="center"/>
    </xf>
    <xf numFmtId="0" fontId="33" fillId="0" borderId="0">
      <alignment vertical="center"/>
    </xf>
    <xf numFmtId="0" fontId="79" fillId="0" borderId="25" applyNumberFormat="0" applyFill="0" applyAlignment="0" applyProtection="0">
      <alignment vertical="center"/>
    </xf>
    <xf numFmtId="0" fontId="30" fillId="12" borderId="0" applyNumberFormat="0" applyBorder="0" applyAlignment="0" applyProtection="0">
      <alignment vertical="center"/>
    </xf>
    <xf numFmtId="0" fontId="58" fillId="8" borderId="0" applyNumberFormat="0" applyBorder="0" applyAlignment="0" applyProtection="0">
      <alignment vertical="center"/>
    </xf>
    <xf numFmtId="0" fontId="58" fillId="8" borderId="0" applyNumberFormat="0" applyBorder="0" applyAlignment="0" applyProtection="0">
      <alignment vertical="center"/>
    </xf>
    <xf numFmtId="0" fontId="14" fillId="0" borderId="21" applyNumberFormat="0" applyFill="0" applyAlignment="0" applyProtection="0">
      <alignment vertical="center"/>
    </xf>
    <xf numFmtId="0" fontId="83" fillId="32" borderId="0" applyNumberFormat="0" applyBorder="0" applyAlignment="0" applyProtection="0">
      <alignment vertical="center"/>
    </xf>
    <xf numFmtId="0" fontId="79" fillId="0" borderId="25" applyNumberFormat="0" applyFill="0" applyAlignment="0" applyProtection="0">
      <alignment vertical="center"/>
    </xf>
    <xf numFmtId="0" fontId="30" fillId="12" borderId="0" applyNumberFormat="0" applyBorder="0" applyAlignment="0" applyProtection="0">
      <alignment vertical="center"/>
    </xf>
    <xf numFmtId="0" fontId="79" fillId="0" borderId="25" applyNumberFormat="0" applyFill="0" applyAlignment="0" applyProtection="0">
      <alignment vertical="center"/>
    </xf>
    <xf numFmtId="0" fontId="30" fillId="12" borderId="0" applyNumberFormat="0" applyBorder="0" applyAlignment="0" applyProtection="0">
      <alignment vertical="center"/>
    </xf>
    <xf numFmtId="0" fontId="73" fillId="18" borderId="0" applyNumberFormat="0" applyBorder="0" applyAlignment="0" applyProtection="0">
      <alignment vertical="center"/>
    </xf>
    <xf numFmtId="186" fontId="33" fillId="0" borderId="0" applyFont="0" applyFill="0" applyBorder="0" applyAlignment="0" applyProtection="0">
      <alignment vertical="center"/>
    </xf>
    <xf numFmtId="0" fontId="58" fillId="10"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185" fontId="33" fillId="0" borderId="0" applyFont="0" applyFill="0" applyBorder="0" applyAlignment="0" applyProtection="0">
      <alignment vertical="center"/>
    </xf>
    <xf numFmtId="0" fontId="58" fillId="13" borderId="0" applyNumberFormat="0" applyBorder="0" applyAlignment="0" applyProtection="0">
      <alignment vertical="center"/>
    </xf>
    <xf numFmtId="0" fontId="30" fillId="11" borderId="0" applyNumberFormat="0" applyBorder="0" applyAlignment="0" applyProtection="0">
      <alignment vertical="center"/>
    </xf>
    <xf numFmtId="9" fontId="33" fillId="0" borderId="0" applyFont="0" applyFill="0" applyBorder="0" applyAlignment="0" applyProtection="0">
      <alignment vertical="center"/>
    </xf>
    <xf numFmtId="0" fontId="33" fillId="0" borderId="0">
      <alignment vertical="center"/>
    </xf>
    <xf numFmtId="0" fontId="58" fillId="10"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64" fillId="18" borderId="0" applyNumberFormat="0" applyBorder="0" applyAlignment="0" applyProtection="0">
      <alignment vertical="center"/>
    </xf>
    <xf numFmtId="0" fontId="70" fillId="0" borderId="3" applyNumberFormat="0" applyFill="0" applyProtection="0">
      <alignment horizontal="right" vertical="center"/>
    </xf>
    <xf numFmtId="0" fontId="58" fillId="13" borderId="0" applyNumberFormat="0" applyBorder="0" applyAlignment="0" applyProtection="0">
      <alignment vertical="center"/>
    </xf>
    <xf numFmtId="0" fontId="33" fillId="0" borderId="0">
      <alignment vertical="center"/>
    </xf>
    <xf numFmtId="0" fontId="58" fillId="13" borderId="0" applyNumberFormat="0" applyBorder="0" applyAlignment="0" applyProtection="0">
      <alignment vertical="center"/>
    </xf>
    <xf numFmtId="0" fontId="58" fillId="19" borderId="0" applyNumberFormat="0" applyBorder="0" applyAlignment="0" applyProtection="0">
      <alignment vertical="center"/>
    </xf>
    <xf numFmtId="192" fontId="107" fillId="0" borderId="0">
      <alignment vertical="center"/>
    </xf>
    <xf numFmtId="0" fontId="58" fillId="19" borderId="0" applyNumberFormat="0" applyBorder="0" applyAlignment="0" applyProtection="0">
      <alignment vertical="center"/>
    </xf>
    <xf numFmtId="0" fontId="58" fillId="19" borderId="0" applyNumberFormat="0" applyBorder="0" applyAlignment="0" applyProtection="0">
      <alignment vertical="center"/>
    </xf>
    <xf numFmtId="0" fontId="58" fillId="19" borderId="0" applyNumberFormat="0" applyBorder="0" applyAlignment="0" applyProtection="0">
      <alignment vertical="center"/>
    </xf>
    <xf numFmtId="0" fontId="76" fillId="0" borderId="0" applyNumberFormat="0" applyFill="0" applyBorder="0" applyAlignment="0" applyProtection="0">
      <alignment vertical="center"/>
    </xf>
    <xf numFmtId="0" fontId="58" fillId="19" borderId="0" applyNumberFormat="0" applyBorder="0" applyAlignment="0" applyProtection="0">
      <alignment vertical="center"/>
    </xf>
    <xf numFmtId="0" fontId="76" fillId="0" borderId="0" applyNumberFormat="0" applyFill="0" applyBorder="0" applyAlignment="0" applyProtection="0">
      <alignment vertical="center"/>
    </xf>
    <xf numFmtId="0" fontId="58" fillId="19" borderId="0" applyNumberFormat="0" applyBorder="0" applyAlignment="0" applyProtection="0">
      <alignment vertical="center"/>
    </xf>
    <xf numFmtId="0" fontId="76" fillId="0" borderId="0" applyNumberFormat="0" applyFill="0" applyBorder="0" applyAlignment="0" applyProtection="0">
      <alignment vertical="center"/>
    </xf>
    <xf numFmtId="0" fontId="58" fillId="19" borderId="0" applyNumberFormat="0" applyBorder="0" applyAlignment="0" applyProtection="0">
      <alignment vertical="center"/>
    </xf>
    <xf numFmtId="0" fontId="76" fillId="0" borderId="0" applyNumberFormat="0" applyFill="0" applyBorder="0" applyAlignment="0" applyProtection="0">
      <alignment vertical="center"/>
    </xf>
    <xf numFmtId="0" fontId="58" fillId="19" borderId="0" applyNumberFormat="0" applyBorder="0" applyAlignment="0" applyProtection="0">
      <alignment vertical="center"/>
    </xf>
    <xf numFmtId="0" fontId="33" fillId="0" borderId="0">
      <alignment vertical="center"/>
    </xf>
    <xf numFmtId="184" fontId="33" fillId="0" borderId="0" applyFont="0" applyFill="0" applyBorder="0" applyAlignment="0" applyProtection="0">
      <alignment vertical="center"/>
    </xf>
    <xf numFmtId="0" fontId="58" fillId="19" borderId="0" applyNumberFormat="0" applyBorder="0" applyAlignment="0" applyProtection="0">
      <alignment vertical="center"/>
    </xf>
    <xf numFmtId="0" fontId="83" fillId="20" borderId="0" applyNumberFormat="0" applyBorder="0" applyAlignment="0" applyProtection="0">
      <alignment vertical="center"/>
    </xf>
    <xf numFmtId="0" fontId="76" fillId="0" borderId="0" applyNumberFormat="0" applyFill="0" applyBorder="0" applyAlignment="0" applyProtection="0">
      <alignment vertical="center"/>
    </xf>
    <xf numFmtId="0" fontId="58" fillId="19" borderId="0" applyNumberFormat="0" applyBorder="0" applyAlignment="0" applyProtection="0">
      <alignment vertical="center"/>
    </xf>
    <xf numFmtId="0" fontId="83" fillId="20" borderId="0" applyNumberFormat="0" applyBorder="0" applyAlignment="0" applyProtection="0">
      <alignment vertical="center"/>
    </xf>
    <xf numFmtId="0" fontId="76" fillId="0" borderId="0" applyNumberFormat="0" applyFill="0" applyBorder="0" applyAlignment="0" applyProtection="0">
      <alignment vertical="center"/>
    </xf>
    <xf numFmtId="9" fontId="33" fillId="0" borderId="0" applyFont="0" applyFill="0" applyBorder="0" applyAlignment="0" applyProtection="0">
      <alignment vertical="center"/>
    </xf>
    <xf numFmtId="0" fontId="33" fillId="0" borderId="0">
      <alignment vertical="center"/>
    </xf>
    <xf numFmtId="0" fontId="58" fillId="19" borderId="0" applyNumberFormat="0" applyBorder="0" applyAlignment="0" applyProtection="0">
      <alignment vertical="center"/>
    </xf>
    <xf numFmtId="0" fontId="83" fillId="20" borderId="0" applyNumberFormat="0" applyBorder="0" applyAlignment="0" applyProtection="0">
      <alignment vertical="center"/>
    </xf>
    <xf numFmtId="0" fontId="76" fillId="0" borderId="0" applyNumberFormat="0" applyFill="0" applyBorder="0" applyAlignment="0" applyProtection="0">
      <alignment vertical="center"/>
    </xf>
    <xf numFmtId="0" fontId="58" fillId="10" borderId="0" applyNumberFormat="0" applyBorder="0" applyAlignment="0" applyProtection="0">
      <alignment vertical="center"/>
    </xf>
    <xf numFmtId="9" fontId="33" fillId="0" borderId="0" applyFont="0" applyFill="0" applyBorder="0" applyAlignment="0" applyProtection="0">
      <alignment vertical="center"/>
    </xf>
    <xf numFmtId="0" fontId="30" fillId="51" borderId="0" applyNumberFormat="0" applyBorder="0" applyAlignment="0" applyProtection="0">
      <alignment vertical="center"/>
    </xf>
    <xf numFmtId="0" fontId="83" fillId="20" borderId="0" applyNumberFormat="0" applyBorder="0" applyAlignment="0" applyProtection="0">
      <alignment vertical="center"/>
    </xf>
    <xf numFmtId="9" fontId="33" fillId="0" borderId="0" applyFont="0" applyFill="0" applyBorder="0" applyAlignment="0" applyProtection="0">
      <alignment vertical="center"/>
    </xf>
    <xf numFmtId="0" fontId="33" fillId="0" borderId="0">
      <alignment vertical="center"/>
    </xf>
    <xf numFmtId="0" fontId="30" fillId="51" borderId="0" applyNumberFormat="0" applyBorder="0" applyAlignment="0" applyProtection="0">
      <alignment vertical="center"/>
    </xf>
    <xf numFmtId="9" fontId="33" fillId="0" borderId="0" applyFont="0" applyFill="0" applyBorder="0" applyAlignment="0" applyProtection="0">
      <alignment vertical="center"/>
    </xf>
    <xf numFmtId="0" fontId="30" fillId="51" borderId="0" applyNumberFormat="0" applyBorder="0" applyAlignment="0" applyProtection="0">
      <alignment vertical="center"/>
    </xf>
    <xf numFmtId="9" fontId="33" fillId="0" borderId="0" applyFont="0" applyFill="0" applyBorder="0" applyAlignment="0" applyProtection="0">
      <alignment vertical="center"/>
    </xf>
    <xf numFmtId="0" fontId="52" fillId="60" borderId="0" applyNumberFormat="0" applyBorder="0" applyAlignment="0" applyProtection="0">
      <alignment vertical="center"/>
    </xf>
    <xf numFmtId="0" fontId="30" fillId="51" borderId="0" applyNumberFormat="0" applyBorder="0" applyAlignment="0" applyProtection="0">
      <alignment vertical="center"/>
    </xf>
    <xf numFmtId="9" fontId="33" fillId="0" borderId="0" applyFont="0" applyFill="0" applyBorder="0" applyAlignment="0" applyProtection="0">
      <alignment vertical="center"/>
    </xf>
    <xf numFmtId="0" fontId="106" fillId="53" borderId="35" applyNumberFormat="0" applyAlignment="0" applyProtection="0">
      <alignment vertical="center"/>
    </xf>
    <xf numFmtId="0" fontId="30" fillId="13" borderId="0" applyNumberFormat="0" applyBorder="0" applyAlignment="0" applyProtection="0">
      <alignment vertical="center"/>
    </xf>
    <xf numFmtId="0" fontId="30" fillId="53" borderId="0" applyNumberFormat="0" applyBorder="0" applyAlignment="0" applyProtection="0">
      <alignment vertical="center"/>
    </xf>
    <xf numFmtId="9" fontId="33" fillId="0" borderId="0" applyFont="0" applyFill="0" applyBorder="0" applyAlignment="0" applyProtection="0">
      <alignment vertical="center"/>
    </xf>
    <xf numFmtId="0" fontId="33" fillId="0" borderId="0">
      <alignment vertical="center"/>
    </xf>
    <xf numFmtId="0" fontId="106" fillId="53" borderId="35" applyNumberFormat="0" applyAlignment="0" applyProtection="0">
      <alignment vertical="center"/>
    </xf>
    <xf numFmtId="0" fontId="30" fillId="13" borderId="0" applyNumberFormat="0" applyBorder="0" applyAlignment="0" applyProtection="0">
      <alignment vertical="center"/>
    </xf>
    <xf numFmtId="0" fontId="30" fillId="53" borderId="0" applyNumberFormat="0" applyBorder="0" applyAlignment="0" applyProtection="0">
      <alignment vertical="center"/>
    </xf>
    <xf numFmtId="0" fontId="70" fillId="0" borderId="3" applyNumberFormat="0" applyFill="0" applyProtection="0">
      <alignment horizontal="left" vertical="center"/>
    </xf>
    <xf numFmtId="0" fontId="33" fillId="0" borderId="0">
      <alignment vertical="center"/>
    </xf>
    <xf numFmtId="0" fontId="106" fillId="53" borderId="35" applyNumberFormat="0" applyAlignment="0" applyProtection="0">
      <alignment vertical="center"/>
    </xf>
    <xf numFmtId="0" fontId="30" fillId="13" borderId="0" applyNumberFormat="0" applyBorder="0" applyAlignment="0" applyProtection="0">
      <alignment vertical="center"/>
    </xf>
    <xf numFmtId="0" fontId="33" fillId="0" borderId="0">
      <alignment vertical="center"/>
    </xf>
    <xf numFmtId="0" fontId="106" fillId="53" borderId="35" applyNumberFormat="0" applyAlignment="0" applyProtection="0">
      <alignment vertical="center"/>
    </xf>
    <xf numFmtId="0" fontId="30" fillId="13" borderId="0" applyNumberFormat="0" applyBorder="0" applyAlignment="0" applyProtection="0">
      <alignment vertical="center"/>
    </xf>
    <xf numFmtId="0" fontId="58" fillId="13" borderId="0" applyNumberFormat="0" applyBorder="0" applyAlignment="0" applyProtection="0">
      <alignment vertical="center"/>
    </xf>
    <xf numFmtId="0" fontId="94" fillId="0" borderId="0" applyNumberFormat="0" applyFill="0" applyBorder="0" applyAlignment="0" applyProtection="0">
      <alignment vertical="center"/>
    </xf>
    <xf numFmtId="0" fontId="58" fillId="13" borderId="0" applyNumberFormat="0" applyBorder="0" applyAlignment="0" applyProtection="0">
      <alignment vertical="center"/>
    </xf>
    <xf numFmtId="0" fontId="33" fillId="61" borderId="0" applyNumberFormat="0" applyFont="0" applyBorder="0" applyAlignment="0" applyProtection="0">
      <alignment vertical="center"/>
    </xf>
    <xf numFmtId="0" fontId="58" fillId="13" borderId="0" applyNumberFormat="0" applyBorder="0" applyAlignment="0" applyProtection="0">
      <alignment vertical="center"/>
    </xf>
    <xf numFmtId="0" fontId="58" fillId="10" borderId="0" applyNumberFormat="0" applyBorder="0" applyAlignment="0" applyProtection="0">
      <alignment vertical="center"/>
    </xf>
    <xf numFmtId="0" fontId="58" fillId="17" borderId="0" applyNumberFormat="0" applyBorder="0" applyAlignment="0" applyProtection="0">
      <alignment vertical="center"/>
    </xf>
    <xf numFmtId="0" fontId="107" fillId="0" borderId="0">
      <alignment vertical="center"/>
    </xf>
    <xf numFmtId="0" fontId="58" fillId="10" borderId="0" applyNumberFormat="0" applyBorder="0" applyAlignment="0" applyProtection="0">
      <alignment vertical="center"/>
    </xf>
    <xf numFmtId="0" fontId="58" fillId="10" borderId="0" applyNumberFormat="0" applyBorder="0" applyAlignment="0" applyProtection="0">
      <alignment vertical="center"/>
    </xf>
    <xf numFmtId="0" fontId="60" fillId="0" borderId="22" applyNumberFormat="0" applyFill="0" applyProtection="0">
      <alignment horizontal="left" vertical="center"/>
    </xf>
    <xf numFmtId="0" fontId="88" fillId="0" borderId="30">
      <alignment horizontal="center" vertical="center"/>
    </xf>
    <xf numFmtId="0" fontId="58" fillId="10" borderId="0" applyNumberFormat="0" applyBorder="0" applyAlignment="0" applyProtection="0">
      <alignment vertical="center"/>
    </xf>
    <xf numFmtId="9" fontId="33" fillId="0" borderId="0" applyFont="0" applyFill="0" applyBorder="0" applyAlignment="0" applyProtection="0">
      <alignment vertical="center"/>
    </xf>
    <xf numFmtId="0" fontId="58" fillId="10" borderId="0" applyNumberFormat="0" applyBorder="0" applyAlignment="0" applyProtection="0">
      <alignment vertical="center"/>
    </xf>
    <xf numFmtId="0" fontId="33" fillId="0" borderId="0">
      <alignment vertical="center"/>
    </xf>
    <xf numFmtId="0" fontId="108" fillId="0" borderId="42" applyNumberFormat="0" applyFill="0" applyAlignment="0" applyProtection="0">
      <alignment vertical="center"/>
    </xf>
    <xf numFmtId="0" fontId="58" fillId="10" borderId="0" applyNumberFormat="0" applyBorder="0" applyAlignment="0" applyProtection="0">
      <alignment vertical="center"/>
    </xf>
    <xf numFmtId="0" fontId="79" fillId="0" borderId="25" applyNumberFormat="0" applyFill="0" applyAlignment="0" applyProtection="0">
      <alignment vertical="center"/>
    </xf>
    <xf numFmtId="0" fontId="58" fillId="10" borderId="0" applyNumberFormat="0" applyBorder="0" applyAlignment="0" applyProtection="0">
      <alignment vertical="center"/>
    </xf>
    <xf numFmtId="0" fontId="79" fillId="0" borderId="25" applyNumberFormat="0" applyFill="0" applyAlignment="0" applyProtection="0">
      <alignment vertical="center"/>
    </xf>
    <xf numFmtId="0" fontId="58" fillId="8" borderId="0" applyNumberFormat="0" applyBorder="0" applyAlignment="0" applyProtection="0">
      <alignment vertical="center"/>
    </xf>
    <xf numFmtId="0" fontId="33" fillId="0" borderId="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69" fillId="12" borderId="1" applyNumberFormat="0" applyBorder="0" applyAlignment="0" applyProtection="0">
      <alignment vertical="center"/>
    </xf>
    <xf numFmtId="0" fontId="30" fillId="18" borderId="0" applyNumberFormat="0" applyBorder="0" applyAlignment="0" applyProtection="0">
      <alignment vertical="center"/>
    </xf>
    <xf numFmtId="0" fontId="30" fillId="51" borderId="0" applyNumberFormat="0" applyBorder="0" applyAlignment="0" applyProtection="0">
      <alignment vertical="center"/>
    </xf>
    <xf numFmtId="0" fontId="33" fillId="0" borderId="0">
      <alignment vertical="center"/>
    </xf>
    <xf numFmtId="0" fontId="64" fillId="11" borderId="0" applyNumberFormat="0" applyBorder="0" applyAlignment="0" applyProtection="0">
      <alignment vertical="center"/>
    </xf>
    <xf numFmtId="0" fontId="100" fillId="0" borderId="36" applyNumberFormat="0" applyFill="0" applyAlignment="0" applyProtection="0">
      <alignment vertical="center"/>
    </xf>
    <xf numFmtId="0" fontId="58" fillId="25" borderId="0" applyNumberFormat="0" applyBorder="0" applyAlignment="0" applyProtection="0">
      <alignment vertical="center"/>
    </xf>
    <xf numFmtId="0" fontId="33" fillId="0" borderId="0">
      <alignment vertical="center"/>
    </xf>
    <xf numFmtId="0" fontId="64" fillId="11" borderId="0" applyNumberFormat="0" applyBorder="0" applyAlignment="0" applyProtection="0">
      <alignment vertical="center"/>
    </xf>
    <xf numFmtId="0" fontId="58" fillId="25" borderId="0" applyNumberFormat="0" applyBorder="0" applyAlignment="0" applyProtection="0">
      <alignment vertical="center"/>
    </xf>
    <xf numFmtId="0" fontId="109" fillId="53" borderId="43">
      <alignment horizontal="left" vertical="center"/>
      <protection locked="0" hidden="1"/>
    </xf>
    <xf numFmtId="0" fontId="58" fillId="8" borderId="0" applyNumberFormat="0" applyBorder="0" applyAlignment="0" applyProtection="0">
      <alignment vertical="center"/>
    </xf>
    <xf numFmtId="0" fontId="109" fillId="53" borderId="43">
      <alignment horizontal="left" vertical="center"/>
      <protection locked="0" hidden="1"/>
    </xf>
    <xf numFmtId="0" fontId="100" fillId="0" borderId="36" applyNumberFormat="0" applyFill="0" applyAlignment="0" applyProtection="0">
      <alignment vertical="center"/>
    </xf>
    <xf numFmtId="0" fontId="58" fillId="8" borderId="0" applyNumberFormat="0" applyBorder="0" applyAlignment="0" applyProtection="0">
      <alignment vertical="center"/>
    </xf>
    <xf numFmtId="189" fontId="33" fillId="0" borderId="0" applyFont="0" applyFill="0" applyBorder="0" applyAlignment="0" applyProtection="0">
      <alignment vertical="center"/>
    </xf>
    <xf numFmtId="0" fontId="87" fillId="0" borderId="37" applyNumberFormat="0" applyFill="0" applyAlignment="0" applyProtection="0">
      <alignment vertical="center"/>
    </xf>
    <xf numFmtId="0" fontId="58" fillId="8" borderId="0" applyNumberFormat="0" applyBorder="0" applyAlignment="0" applyProtection="0">
      <alignment vertical="center"/>
    </xf>
    <xf numFmtId="0" fontId="58" fillId="8" borderId="0" applyNumberFormat="0" applyBorder="0" applyAlignment="0" applyProtection="0">
      <alignment vertical="center"/>
    </xf>
    <xf numFmtId="0" fontId="14" fillId="0" borderId="44" applyNumberFormat="0" applyFill="0" applyAlignment="0" applyProtection="0">
      <alignment vertical="center"/>
    </xf>
    <xf numFmtId="0" fontId="83" fillId="32" borderId="0" applyNumberFormat="0" applyBorder="0" applyAlignment="0" applyProtection="0">
      <alignment vertical="center"/>
    </xf>
    <xf numFmtId="0" fontId="58" fillId="8" borderId="0" applyNumberFormat="0" applyBorder="0" applyAlignment="0" applyProtection="0">
      <alignment vertical="center"/>
    </xf>
    <xf numFmtId="0" fontId="14" fillId="0" borderId="44" applyNumberFormat="0" applyFill="0" applyAlignment="0" applyProtection="0">
      <alignment vertical="center"/>
    </xf>
    <xf numFmtId="0" fontId="83" fillId="32" borderId="0" applyNumberFormat="0" applyBorder="0" applyAlignment="0" applyProtection="0">
      <alignment vertical="center"/>
    </xf>
    <xf numFmtId="0" fontId="58" fillId="8" borderId="0" applyNumberFormat="0" applyBorder="0" applyAlignment="0" applyProtection="0">
      <alignment vertical="center"/>
    </xf>
    <xf numFmtId="0" fontId="14" fillId="0" borderId="21" applyNumberFormat="0" applyFill="0" applyAlignment="0" applyProtection="0">
      <alignment vertical="center"/>
    </xf>
    <xf numFmtId="0" fontId="79" fillId="0" borderId="25" applyNumberFormat="0" applyFill="0" applyAlignment="0" applyProtection="0">
      <alignment vertical="center"/>
    </xf>
    <xf numFmtId="9" fontId="33" fillId="0" borderId="0" applyFont="0" applyFill="0" applyBorder="0" applyAlignment="0" applyProtection="0">
      <alignment vertical="center"/>
    </xf>
    <xf numFmtId="0" fontId="58" fillId="8" borderId="0" applyNumberFormat="0" applyBorder="0" applyAlignment="0" applyProtection="0">
      <alignment vertical="center"/>
    </xf>
    <xf numFmtId="0" fontId="14" fillId="0" borderId="21" applyNumberFormat="0" applyFill="0" applyAlignment="0" applyProtection="0">
      <alignment vertical="center"/>
    </xf>
    <xf numFmtId="0" fontId="79" fillId="0" borderId="25" applyNumberFormat="0" applyFill="0" applyAlignment="0" applyProtection="0">
      <alignment vertical="center"/>
    </xf>
    <xf numFmtId="0" fontId="30" fillId="12" borderId="0" applyNumberFormat="0" applyBorder="0" applyAlignment="0" applyProtection="0">
      <alignment vertical="center"/>
    </xf>
    <xf numFmtId="0" fontId="30" fillId="53" borderId="0" applyNumberFormat="0" applyBorder="0" applyAlignment="0" applyProtection="0">
      <alignment vertical="center"/>
    </xf>
    <xf numFmtId="0" fontId="87" fillId="0" borderId="37" applyNumberFormat="0" applyFill="0" applyAlignment="0" applyProtection="0">
      <alignment vertical="center"/>
    </xf>
    <xf numFmtId="0" fontId="33" fillId="0" borderId="0">
      <alignment vertical="center"/>
    </xf>
    <xf numFmtId="0" fontId="33" fillId="0" borderId="0">
      <alignment vertical="center"/>
    </xf>
    <xf numFmtId="0" fontId="88" fillId="0" borderId="0" applyNumberFormat="0" applyFill="0" applyBorder="0" applyAlignment="0" applyProtection="0">
      <alignment vertical="center"/>
    </xf>
    <xf numFmtId="0" fontId="30" fillId="53"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58" fillId="17" borderId="0" applyNumberFormat="0" applyBorder="0" applyAlignment="0" applyProtection="0">
      <alignment vertical="center"/>
    </xf>
    <xf numFmtId="0" fontId="79" fillId="0" borderId="25" applyNumberFormat="0" applyFill="0" applyAlignment="0" applyProtection="0">
      <alignment vertical="center"/>
    </xf>
    <xf numFmtId="181" fontId="33" fillId="0" borderId="0" applyFont="0" applyFill="0" applyBorder="0" applyAlignment="0" applyProtection="0">
      <alignment vertical="center"/>
    </xf>
    <xf numFmtId="9" fontId="33" fillId="0" borderId="0" applyFont="0" applyFill="0" applyBorder="0" applyAlignment="0" applyProtection="0">
      <alignment vertical="center"/>
    </xf>
    <xf numFmtId="0" fontId="87" fillId="0" borderId="37" applyNumberFormat="0" applyFill="0" applyAlignment="0" applyProtection="0">
      <alignment vertical="center"/>
    </xf>
    <xf numFmtId="0" fontId="110" fillId="0" borderId="0" applyNumberFormat="0" applyFill="0" applyBorder="0" applyAlignment="0" applyProtection="0">
      <alignment vertical="center"/>
    </xf>
    <xf numFmtId="176" fontId="33" fillId="0" borderId="0" applyFont="0" applyFill="0" applyBorder="0" applyAlignment="0" applyProtection="0">
      <alignment vertical="center"/>
    </xf>
    <xf numFmtId="0" fontId="33" fillId="0" borderId="0">
      <alignment vertical="center"/>
    </xf>
    <xf numFmtId="0" fontId="64" fillId="11" borderId="0" applyNumberFormat="0" applyBorder="0" applyAlignment="0" applyProtection="0">
      <alignment vertical="center"/>
    </xf>
    <xf numFmtId="0" fontId="100" fillId="0" borderId="36" applyNumberFormat="0" applyFill="0" applyAlignment="0" applyProtection="0">
      <alignment vertical="center"/>
    </xf>
    <xf numFmtId="193" fontId="107" fillId="0" borderId="0">
      <alignment vertical="center"/>
    </xf>
    <xf numFmtId="0" fontId="11" fillId="0" borderId="0">
      <alignment vertical="center"/>
    </xf>
    <xf numFmtId="15" fontId="104" fillId="0" borderId="0">
      <alignment vertical="center"/>
    </xf>
    <xf numFmtId="15" fontId="104" fillId="0" borderId="0">
      <alignment vertical="center"/>
    </xf>
    <xf numFmtId="0" fontId="99" fillId="32" borderId="0" applyNumberFormat="0" applyBorder="0" applyAlignment="0" applyProtection="0">
      <alignment vertical="center"/>
    </xf>
    <xf numFmtId="190" fontId="107" fillId="0" borderId="0">
      <alignment vertical="center"/>
    </xf>
    <xf numFmtId="9" fontId="33" fillId="0" borderId="0" applyFont="0" applyFill="0" applyBorder="0" applyAlignment="0" applyProtection="0">
      <alignment vertical="center"/>
    </xf>
    <xf numFmtId="0" fontId="33" fillId="0" borderId="0">
      <alignment vertical="center"/>
    </xf>
    <xf numFmtId="0" fontId="111" fillId="0" borderId="45" applyNumberFormat="0" applyFill="0" applyAlignment="0" applyProtection="0">
      <alignment vertical="center"/>
    </xf>
    <xf numFmtId="0" fontId="33" fillId="0" borderId="0">
      <alignment vertical="center"/>
    </xf>
    <xf numFmtId="0" fontId="69" fillId="13" borderId="0" applyNumberFormat="0" applyBorder="0" applyAlignment="0" applyProtection="0">
      <alignment vertical="center"/>
    </xf>
    <xf numFmtId="0" fontId="103" fillId="0" borderId="41" applyNumberFormat="0" applyAlignment="0" applyProtection="0">
      <alignment horizontal="left" vertical="center"/>
    </xf>
    <xf numFmtId="0" fontId="57" fillId="10" borderId="0" applyNumberFormat="0" applyBorder="0" applyAlignment="0" applyProtection="0">
      <alignment vertical="center"/>
    </xf>
    <xf numFmtId="0" fontId="103" fillId="0" borderId="39">
      <alignment horizontal="left" vertical="center"/>
    </xf>
    <xf numFmtId="0" fontId="103" fillId="0" borderId="39">
      <alignment horizontal="left" vertical="center"/>
    </xf>
    <xf numFmtId="0" fontId="69" fillId="12" borderId="1" applyNumberFormat="0" applyBorder="0" applyAlignment="0" applyProtection="0">
      <alignment vertical="center"/>
    </xf>
    <xf numFmtId="43" fontId="0" fillId="0" borderId="0" applyFont="0" applyFill="0" applyBorder="0" applyAlignment="0" applyProtection="0">
      <alignment vertical="center"/>
    </xf>
    <xf numFmtId="0" fontId="69" fillId="12" borderId="1" applyNumberFormat="0" applyBorder="0" applyAlignment="0" applyProtection="0">
      <alignment vertical="center"/>
    </xf>
    <xf numFmtId="43" fontId="0" fillId="0" borderId="0" applyFont="0" applyFill="0" applyBorder="0" applyAlignment="0" applyProtection="0">
      <alignment vertical="center"/>
    </xf>
    <xf numFmtId="0" fontId="69" fillId="12" borderId="1" applyNumberFormat="0" applyBorder="0" applyAlignment="0" applyProtection="0">
      <alignment vertical="center"/>
    </xf>
    <xf numFmtId="0" fontId="69" fillId="12" borderId="1" applyNumberFormat="0" applyBorder="0" applyAlignment="0" applyProtection="0">
      <alignment vertical="center"/>
    </xf>
    <xf numFmtId="0" fontId="33" fillId="0" borderId="0">
      <alignment vertical="center"/>
    </xf>
    <xf numFmtId="0" fontId="69" fillId="12" borderId="1" applyNumberFormat="0" applyBorder="0" applyAlignment="0" applyProtection="0">
      <alignment vertical="center"/>
    </xf>
    <xf numFmtId="0" fontId="69" fillId="12" borderId="1" applyNumberFormat="0" applyBorder="0" applyAlignment="0" applyProtection="0">
      <alignment vertical="center"/>
    </xf>
    <xf numFmtId="0" fontId="33" fillId="0" borderId="0">
      <alignment vertical="center"/>
    </xf>
    <xf numFmtId="0" fontId="57" fillId="62" borderId="0" applyNumberFormat="0" applyBorder="0" applyAlignment="0" applyProtection="0">
      <alignment vertical="center"/>
    </xf>
    <xf numFmtId="194" fontId="112" fillId="63" borderId="0">
      <alignment vertical="center"/>
    </xf>
    <xf numFmtId="194" fontId="113" fillId="64" borderId="0">
      <alignment vertical="center"/>
    </xf>
    <xf numFmtId="0" fontId="94" fillId="0" borderId="0" applyNumberFormat="0" applyFill="0" applyBorder="0" applyAlignment="0" applyProtection="0">
      <alignment vertical="center"/>
    </xf>
    <xf numFmtId="38" fontId="33" fillId="0" borderId="0" applyFont="0" applyFill="0" applyBorder="0" applyAlignment="0" applyProtection="0">
      <alignment vertical="center"/>
    </xf>
    <xf numFmtId="0" fontId="60" fillId="0" borderId="22" applyNumberFormat="0" applyFill="0" applyProtection="0">
      <alignment horizontal="center" vertical="center"/>
    </xf>
    <xf numFmtId="0" fontId="33" fillId="0" borderId="0">
      <alignment vertical="center"/>
    </xf>
    <xf numFmtId="40" fontId="33" fillId="0" borderId="0" applyFont="0" applyFill="0" applyBorder="0" applyAlignment="0" applyProtection="0">
      <alignment vertical="center"/>
    </xf>
    <xf numFmtId="0" fontId="33" fillId="0" borderId="0">
      <alignment vertical="center"/>
    </xf>
    <xf numFmtId="178" fontId="33" fillId="0" borderId="0" applyFont="0" applyFill="0" applyBorder="0" applyAlignment="0" applyProtection="0">
      <alignment vertical="center"/>
    </xf>
    <xf numFmtId="43" fontId="0" fillId="0" borderId="0" applyFont="0" applyFill="0" applyBorder="0" applyAlignment="0" applyProtection="0">
      <alignment vertical="center"/>
    </xf>
    <xf numFmtId="177" fontId="33" fillId="0" borderId="0" applyFont="0" applyFill="0" applyBorder="0" applyAlignment="0" applyProtection="0">
      <alignment vertical="center"/>
    </xf>
    <xf numFmtId="0" fontId="79" fillId="0" borderId="25" applyNumberFormat="0" applyFill="0" applyAlignment="0" applyProtection="0">
      <alignment vertical="center"/>
    </xf>
    <xf numFmtId="1" fontId="70" fillId="0" borderId="22" applyFill="0" applyProtection="0">
      <alignment horizontal="center" vertical="center"/>
    </xf>
    <xf numFmtId="40" fontId="114" fillId="57" borderId="43">
      <alignment horizontal="centerContinuous" vertical="center"/>
    </xf>
    <xf numFmtId="1" fontId="70" fillId="0" borderId="22" applyFill="0" applyProtection="0">
      <alignment horizontal="center" vertical="center"/>
    </xf>
    <xf numFmtId="40" fontId="114" fillId="57" borderId="43">
      <alignment horizontal="centerContinuous" vertical="center"/>
    </xf>
    <xf numFmtId="9" fontId="33" fillId="0" borderId="0" applyFont="0" applyFill="0" applyBorder="0" applyAlignment="0" applyProtection="0">
      <alignment vertical="center"/>
    </xf>
    <xf numFmtId="0" fontId="88" fillId="0" borderId="30">
      <alignment horizontal="center" vertical="center"/>
    </xf>
    <xf numFmtId="37" fontId="115" fillId="0" borderId="0">
      <alignment vertical="center"/>
    </xf>
    <xf numFmtId="0" fontId="88" fillId="0" borderId="30">
      <alignment horizontal="center" vertical="center"/>
    </xf>
    <xf numFmtId="37" fontId="115" fillId="0" borderId="0">
      <alignment vertical="center"/>
    </xf>
    <xf numFmtId="0" fontId="0" fillId="0" borderId="0">
      <alignment vertical="center"/>
    </xf>
    <xf numFmtId="0" fontId="88" fillId="0" borderId="30">
      <alignment horizontal="center" vertical="center"/>
    </xf>
    <xf numFmtId="37" fontId="115" fillId="0" borderId="0">
      <alignment vertical="center"/>
    </xf>
    <xf numFmtId="0" fontId="88" fillId="0" borderId="30">
      <alignment horizontal="center" vertical="center"/>
    </xf>
    <xf numFmtId="37" fontId="115" fillId="0" borderId="0">
      <alignment vertical="center"/>
    </xf>
    <xf numFmtId="9" fontId="33" fillId="0" borderId="0" applyFont="0" applyFill="0" applyBorder="0" applyAlignment="0" applyProtection="0">
      <alignment vertical="center"/>
    </xf>
    <xf numFmtId="188" fontId="70" fillId="0" borderId="0">
      <alignment vertical="center"/>
    </xf>
    <xf numFmtId="0" fontId="97" fillId="0" borderId="0">
      <alignment vertical="center"/>
    </xf>
    <xf numFmtId="9" fontId="33" fillId="0" borderId="0" applyFont="0" applyFill="0" applyBorder="0" applyAlignment="0" applyProtection="0">
      <alignment vertical="center"/>
    </xf>
    <xf numFmtId="0" fontId="33" fillId="0" borderId="0">
      <alignment vertical="center"/>
    </xf>
    <xf numFmtId="0" fontId="106" fillId="53" borderId="35" applyNumberFormat="0" applyAlignment="0" applyProtection="0">
      <alignment vertical="center"/>
    </xf>
    <xf numFmtId="3" fontId="33" fillId="0" borderId="0" applyFont="0" applyFill="0" applyBorder="0" applyAlignment="0" applyProtection="0">
      <alignment vertical="center"/>
    </xf>
    <xf numFmtId="0" fontId="33" fillId="0" borderId="0">
      <alignment vertical="center"/>
    </xf>
    <xf numFmtId="14" fontId="63" fillId="0" borderId="0">
      <alignment horizontal="center" vertical="center" wrapText="1"/>
      <protection locked="0"/>
    </xf>
    <xf numFmtId="0" fontId="105" fillId="59" borderId="40">
      <alignment vertical="center"/>
      <protection locked="0"/>
    </xf>
    <xf numFmtId="0" fontId="33" fillId="0" borderId="0">
      <alignment vertical="center"/>
    </xf>
    <xf numFmtId="0" fontId="0" fillId="0" borderId="0">
      <alignment vertical="center"/>
    </xf>
    <xf numFmtId="10" fontId="33" fillId="0" borderId="0" applyFont="0" applyFill="0" applyBorder="0" applyAlignment="0" applyProtection="0">
      <alignment vertical="center"/>
    </xf>
    <xf numFmtId="9" fontId="33" fillId="0" borderId="0" applyFont="0" applyFill="0" applyBorder="0" applyAlignment="0" applyProtection="0">
      <alignment vertical="center"/>
    </xf>
    <xf numFmtId="0" fontId="116" fillId="0" borderId="0" applyNumberFormat="0" applyFill="0" applyBorder="0" applyAlignment="0" applyProtection="0">
      <alignment vertical="center"/>
    </xf>
    <xf numFmtId="0" fontId="76" fillId="0" borderId="0" applyNumberFormat="0" applyFill="0" applyBorder="0" applyAlignment="0" applyProtection="0">
      <alignment vertical="center"/>
    </xf>
    <xf numFmtId="9" fontId="33" fillId="0" borderId="0" applyFont="0" applyFill="0" applyBorder="0" applyAlignment="0" applyProtection="0">
      <alignment vertical="center"/>
    </xf>
    <xf numFmtId="0" fontId="33" fillId="0" borderId="0">
      <alignment vertical="center"/>
    </xf>
    <xf numFmtId="183" fontId="33" fillId="0" borderId="0" applyFont="0" applyFill="0" applyProtection="0">
      <alignment vertical="center"/>
    </xf>
    <xf numFmtId="0" fontId="57" fillId="65" borderId="0" applyNumberFormat="0" applyBorder="0" applyAlignment="0" applyProtection="0">
      <alignment vertical="center"/>
    </xf>
    <xf numFmtId="0" fontId="33" fillId="0" borderId="0" applyNumberFormat="0" applyFont="0" applyFill="0" applyBorder="0" applyAlignment="0" applyProtection="0">
      <alignment horizontal="left" vertical="center"/>
    </xf>
    <xf numFmtId="0" fontId="88" fillId="0" borderId="30">
      <alignment horizontal="center" vertical="center"/>
    </xf>
    <xf numFmtId="0" fontId="70" fillId="0" borderId="3" applyNumberFormat="0" applyFill="0" applyProtection="0">
      <alignment horizontal="right" vertical="center"/>
    </xf>
    <xf numFmtId="15" fontId="33" fillId="0" borderId="0" applyFont="0" applyFill="0" applyBorder="0" applyAlignment="0" applyProtection="0">
      <alignment vertical="center"/>
    </xf>
    <xf numFmtId="0" fontId="70" fillId="0" borderId="3" applyNumberFormat="0" applyFill="0" applyProtection="0">
      <alignment horizontal="right" vertical="center"/>
    </xf>
    <xf numFmtId="15" fontId="33" fillId="0" borderId="0" applyFont="0" applyFill="0" applyBorder="0" applyAlignment="0" applyProtection="0">
      <alignment vertical="center"/>
    </xf>
    <xf numFmtId="0" fontId="87" fillId="0" borderId="0" applyNumberFormat="0" applyFill="0" applyBorder="0" applyAlignment="0" applyProtection="0">
      <alignment vertical="center"/>
    </xf>
    <xf numFmtId="4" fontId="33" fillId="0" borderId="0" applyFont="0" applyFill="0" applyBorder="0" applyAlignment="0" applyProtection="0">
      <alignment vertical="center"/>
    </xf>
    <xf numFmtId="4" fontId="33" fillId="0" borderId="0" applyFont="0" applyFill="0" applyBorder="0" applyAlignment="0" applyProtection="0">
      <alignment vertical="center"/>
    </xf>
    <xf numFmtId="0" fontId="33" fillId="0" borderId="0">
      <alignment vertical="center"/>
    </xf>
    <xf numFmtId="0" fontId="70" fillId="0" borderId="3" applyNumberFormat="0" applyFill="0" applyProtection="0">
      <alignment horizontal="right" vertical="center"/>
    </xf>
    <xf numFmtId="0" fontId="0" fillId="0" borderId="0">
      <alignment vertical="center"/>
    </xf>
    <xf numFmtId="0" fontId="88" fillId="0" borderId="30">
      <alignment horizontal="center" vertical="center"/>
    </xf>
    <xf numFmtId="0" fontId="0" fillId="0" borderId="0">
      <alignment vertical="center"/>
    </xf>
    <xf numFmtId="0" fontId="88" fillId="0" borderId="30">
      <alignment horizontal="center" vertical="center"/>
    </xf>
    <xf numFmtId="0" fontId="88" fillId="0" borderId="30">
      <alignment horizontal="center" vertical="center"/>
    </xf>
    <xf numFmtId="0" fontId="88" fillId="0" borderId="30">
      <alignment horizontal="center" vertical="center"/>
    </xf>
    <xf numFmtId="0" fontId="33" fillId="0" borderId="0">
      <alignment vertical="center"/>
    </xf>
    <xf numFmtId="3" fontId="33" fillId="0" borderId="0" applyFont="0" applyFill="0" applyBorder="0" applyAlignment="0" applyProtection="0">
      <alignment vertical="center"/>
    </xf>
    <xf numFmtId="0" fontId="33" fillId="0" borderId="0">
      <alignment vertical="center"/>
    </xf>
    <xf numFmtId="0" fontId="33" fillId="0" borderId="0">
      <alignment vertical="center"/>
    </xf>
    <xf numFmtId="0" fontId="106" fillId="53" borderId="35" applyNumberFormat="0" applyAlignment="0" applyProtection="0">
      <alignment vertical="center"/>
    </xf>
    <xf numFmtId="0" fontId="33" fillId="61" borderId="0" applyNumberFormat="0" applyFont="0" applyBorder="0" applyAlignment="0" applyProtection="0">
      <alignment vertical="center"/>
    </xf>
    <xf numFmtId="0" fontId="105" fillId="59" borderId="40">
      <alignment vertical="center"/>
      <protection locked="0"/>
    </xf>
    <xf numFmtId="0" fontId="117" fillId="0" borderId="0">
      <alignment vertical="center"/>
    </xf>
    <xf numFmtId="0" fontId="57" fillId="55" borderId="0" applyNumberFormat="0" applyBorder="0" applyAlignment="0" applyProtection="0">
      <alignment vertical="center"/>
    </xf>
    <xf numFmtId="0" fontId="105" fillId="59" borderId="40">
      <alignment vertical="center"/>
      <protection locked="0"/>
    </xf>
    <xf numFmtId="0" fontId="105" fillId="59" borderId="40">
      <alignment vertical="center"/>
      <protection locked="0"/>
    </xf>
    <xf numFmtId="0" fontId="33" fillId="0" borderId="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43" fontId="0" fillId="0" borderId="0" applyFont="0" applyFill="0" applyBorder="0" applyAlignment="0" applyProtection="0">
      <alignment vertical="center"/>
    </xf>
    <xf numFmtId="9" fontId="33" fillId="0" borderId="0" applyFont="0" applyFill="0" applyBorder="0" applyAlignment="0" applyProtection="0">
      <alignment vertical="center"/>
    </xf>
    <xf numFmtId="0" fontId="118" fillId="0" borderId="0" applyNumberFormat="0" applyFill="0" applyBorder="0" applyAlignment="0" applyProtection="0">
      <alignment vertical="center"/>
    </xf>
    <xf numFmtId="182" fontId="0" fillId="0" borderId="0" applyFont="0" applyFill="0" applyBorder="0" applyAlignment="0" applyProtection="0">
      <alignment vertical="center"/>
    </xf>
    <xf numFmtId="0" fontId="76" fillId="0" borderId="0" applyNumberFormat="0" applyFill="0" applyBorder="0" applyAlignment="0" applyProtection="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0" fontId="94" fillId="0" borderId="0" applyNumberFormat="0" applyFill="0" applyBorder="0" applyAlignment="0" applyProtection="0">
      <alignment vertical="center"/>
    </xf>
    <xf numFmtId="0" fontId="83" fillId="20" borderId="0" applyNumberFormat="0" applyBorder="0" applyAlignment="0" applyProtection="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0" fontId="33" fillId="0" borderId="0" applyProtection="0"/>
    <xf numFmtId="0" fontId="33" fillId="0" borderId="0">
      <alignment vertical="center"/>
    </xf>
    <xf numFmtId="9" fontId="33" fillId="0" borderId="0" applyFont="0" applyFill="0" applyBorder="0" applyAlignment="0" applyProtection="0">
      <alignment vertical="center"/>
    </xf>
    <xf numFmtId="0" fontId="33" fillId="0" borderId="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0" fontId="0" fillId="0" borderId="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0" fontId="33" fillId="0" borderId="0">
      <alignment vertical="center"/>
    </xf>
    <xf numFmtId="0" fontId="111" fillId="0" borderId="45" applyNumberFormat="0" applyFill="0" applyAlignment="0" applyProtection="0">
      <alignment vertical="center"/>
    </xf>
    <xf numFmtId="9" fontId="33" fillId="0" borderId="0" applyFont="0" applyFill="0" applyBorder="0" applyAlignment="0" applyProtection="0">
      <alignment vertical="center"/>
    </xf>
    <xf numFmtId="0" fontId="33" fillId="0" borderId="0">
      <alignment vertical="center"/>
    </xf>
    <xf numFmtId="0" fontId="100" fillId="0" borderId="36" applyNumberFormat="0" applyFill="0" applyAlignment="0" applyProtection="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0" fontId="70" fillId="0" borderId="3" applyNumberFormat="0" applyFill="0" applyProtection="0">
      <alignment horizontal="righ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0" fontId="33" fillId="0" borderId="0">
      <alignment vertical="center"/>
    </xf>
    <xf numFmtId="0" fontId="108" fillId="0" borderId="42" applyNumberFormat="0" applyFill="0" applyAlignment="0" applyProtection="0">
      <alignment vertical="center"/>
    </xf>
    <xf numFmtId="9" fontId="33" fillId="0" borderId="0" applyFont="0" applyFill="0" applyBorder="0" applyAlignment="0" applyProtection="0">
      <alignment vertical="center"/>
    </xf>
    <xf numFmtId="0" fontId="118" fillId="0" borderId="46" applyNumberFormat="0" applyFill="0" applyAlignment="0" applyProtection="0">
      <alignment vertical="center"/>
    </xf>
    <xf numFmtId="0" fontId="116" fillId="0" borderId="0" applyNumberFormat="0" applyFill="0" applyBorder="0" applyAlignment="0" applyProtection="0">
      <alignment vertical="center"/>
    </xf>
    <xf numFmtId="9" fontId="33" fillId="0" borderId="0" applyFont="0" applyFill="0" applyBorder="0" applyAlignment="0" applyProtection="0">
      <alignment vertical="center"/>
    </xf>
    <xf numFmtId="0" fontId="94" fillId="0" borderId="0" applyNumberFormat="0" applyFill="0" applyBorder="0" applyAlignment="0" applyProtection="0">
      <alignment vertical="center"/>
    </xf>
    <xf numFmtId="0" fontId="76" fillId="0" borderId="0" applyNumberFormat="0" applyFill="0" applyBorder="0" applyAlignment="0" applyProtection="0">
      <alignment vertical="center"/>
    </xf>
    <xf numFmtId="9" fontId="33" fillId="0" borderId="0" applyFont="0" applyFill="0" applyBorder="0" applyAlignment="0" applyProtection="0">
      <alignment vertical="center"/>
    </xf>
    <xf numFmtId="0" fontId="94" fillId="0" borderId="0" applyNumberFormat="0" applyFill="0" applyBorder="0" applyAlignment="0" applyProtection="0">
      <alignment vertical="center"/>
    </xf>
    <xf numFmtId="9" fontId="33" fillId="0" borderId="0" applyFont="0" applyFill="0" applyBorder="0" applyAlignment="0" applyProtection="0">
      <alignment vertical="center"/>
    </xf>
    <xf numFmtId="0" fontId="119" fillId="0" borderId="3" applyNumberFormat="0" applyFill="0" applyProtection="0">
      <alignment horizontal="center" vertical="center"/>
    </xf>
    <xf numFmtId="196" fontId="33" fillId="0" borderId="0" applyFont="0" applyFill="0" applyBorder="0" applyAlignment="0" applyProtection="0">
      <alignment vertical="center"/>
    </xf>
    <xf numFmtId="0" fontId="70" fillId="0" borderId="3" applyNumberFormat="0" applyFill="0" applyProtection="0">
      <alignment horizontal="right" vertical="center"/>
    </xf>
    <xf numFmtId="0" fontId="70" fillId="0" borderId="3" applyNumberFormat="0" applyFill="0" applyProtection="0">
      <alignment horizontal="right" vertical="center"/>
    </xf>
    <xf numFmtId="0" fontId="79" fillId="0" borderId="25" applyNumberFormat="0" applyFill="0" applyAlignment="0" applyProtection="0">
      <alignment vertical="center"/>
    </xf>
    <xf numFmtId="0" fontId="79" fillId="0" borderId="25" applyNumberFormat="0" applyFill="0" applyAlignment="0" applyProtection="0">
      <alignment vertical="center"/>
    </xf>
    <xf numFmtId="0" fontId="100" fillId="0" borderId="36" applyNumberFormat="0" applyFill="0" applyAlignment="0" applyProtection="0">
      <alignment vertical="center"/>
    </xf>
    <xf numFmtId="0" fontId="33" fillId="0" borderId="0">
      <alignment vertical="center"/>
    </xf>
    <xf numFmtId="0" fontId="79" fillId="0" borderId="25" applyNumberFormat="0" applyFill="0" applyAlignment="0" applyProtection="0">
      <alignment vertical="center"/>
    </xf>
    <xf numFmtId="0" fontId="33" fillId="0" borderId="0">
      <alignment vertical="center"/>
    </xf>
    <xf numFmtId="0" fontId="100" fillId="0" borderId="36" applyNumberFormat="0" applyFill="0" applyAlignment="0" applyProtection="0">
      <alignment vertical="center"/>
    </xf>
    <xf numFmtId="0" fontId="33" fillId="0" borderId="0">
      <alignment vertical="center"/>
    </xf>
    <xf numFmtId="0" fontId="100" fillId="0" borderId="36" applyNumberFormat="0" applyFill="0" applyAlignment="0" applyProtection="0">
      <alignment vertical="center"/>
    </xf>
    <xf numFmtId="0" fontId="100" fillId="0" borderId="36" applyNumberFormat="0" applyFill="0" applyAlignment="0" applyProtection="0">
      <alignment vertical="center"/>
    </xf>
    <xf numFmtId="0" fontId="100" fillId="0" borderId="36" applyNumberFormat="0" applyFill="0" applyAlignment="0" applyProtection="0">
      <alignment vertical="center"/>
    </xf>
    <xf numFmtId="0" fontId="100" fillId="0" borderId="36" applyNumberFormat="0" applyFill="0" applyAlignment="0" applyProtection="0">
      <alignment vertical="center"/>
    </xf>
    <xf numFmtId="0" fontId="87" fillId="0" borderId="37" applyNumberFormat="0" applyFill="0" applyAlignment="0" applyProtection="0">
      <alignment vertical="center"/>
    </xf>
    <xf numFmtId="0" fontId="64" fillId="11" borderId="0" applyNumberFormat="0" applyBorder="0" applyAlignment="0" applyProtection="0">
      <alignment vertical="center"/>
    </xf>
    <xf numFmtId="0" fontId="100" fillId="0" borderId="36" applyNumberFormat="0" applyFill="0" applyAlignment="0" applyProtection="0">
      <alignment vertical="center"/>
    </xf>
    <xf numFmtId="0" fontId="100" fillId="0" borderId="36" applyNumberFormat="0" applyFill="0" applyAlignment="0" applyProtection="0">
      <alignment vertical="center"/>
    </xf>
    <xf numFmtId="0" fontId="33" fillId="0" borderId="0">
      <alignment vertical="center"/>
    </xf>
    <xf numFmtId="0" fontId="100" fillId="0" borderId="36" applyNumberFormat="0" applyFill="0" applyAlignment="0" applyProtection="0">
      <alignment vertical="center"/>
    </xf>
    <xf numFmtId="0" fontId="100" fillId="0" borderId="36" applyNumberFormat="0" applyFill="0" applyAlignment="0" applyProtection="0">
      <alignment vertical="center"/>
    </xf>
    <xf numFmtId="0" fontId="100" fillId="0" borderId="36" applyNumberFormat="0" applyFill="0" applyAlignment="0" applyProtection="0">
      <alignment vertical="center"/>
    </xf>
    <xf numFmtId="0" fontId="33" fillId="0" borderId="0">
      <alignment vertical="center"/>
    </xf>
    <xf numFmtId="0" fontId="33" fillId="0" borderId="0"/>
    <xf numFmtId="0" fontId="100" fillId="0" borderId="36" applyNumberFormat="0" applyFill="0" applyAlignment="0" applyProtection="0">
      <alignment vertical="center"/>
    </xf>
    <xf numFmtId="0" fontId="118" fillId="0" borderId="46" applyNumberFormat="0" applyFill="0" applyAlignment="0" applyProtection="0">
      <alignment vertical="center"/>
    </xf>
    <xf numFmtId="0" fontId="64" fillId="11" borderId="0" applyNumberFormat="0" applyBorder="0" applyAlignment="0" applyProtection="0">
      <alignment vertical="center"/>
    </xf>
    <xf numFmtId="0" fontId="87" fillId="0" borderId="37" applyNumberFormat="0" applyFill="0" applyAlignment="0" applyProtection="0">
      <alignment vertical="center"/>
    </xf>
    <xf numFmtId="0" fontId="64" fillId="11" borderId="0" applyNumberFormat="0" applyBorder="0" applyAlignment="0" applyProtection="0">
      <alignment vertical="center"/>
    </xf>
    <xf numFmtId="0" fontId="87" fillId="0" borderId="37" applyNumberFormat="0" applyFill="0" applyAlignment="0" applyProtection="0">
      <alignment vertical="center"/>
    </xf>
    <xf numFmtId="0" fontId="87" fillId="0" borderId="37" applyNumberFormat="0" applyFill="0" applyAlignment="0" applyProtection="0">
      <alignment vertical="center"/>
    </xf>
    <xf numFmtId="0" fontId="87" fillId="0" borderId="37" applyNumberFormat="0" applyFill="0" applyAlignment="0" applyProtection="0">
      <alignment vertical="center"/>
    </xf>
    <xf numFmtId="0" fontId="70" fillId="0" borderId="3" applyNumberFormat="0" applyFill="0" applyProtection="0">
      <alignment horizontal="left" vertical="center"/>
    </xf>
    <xf numFmtId="0" fontId="87" fillId="0" borderId="37" applyNumberFormat="0" applyFill="0" applyAlignment="0" applyProtection="0">
      <alignment vertical="center"/>
    </xf>
    <xf numFmtId="0" fontId="87" fillId="0" borderId="37" applyNumberFormat="0" applyFill="0" applyAlignment="0" applyProtection="0">
      <alignment vertical="center"/>
    </xf>
    <xf numFmtId="0" fontId="87" fillId="0" borderId="37" applyNumberFormat="0" applyFill="0" applyAlignment="0" applyProtection="0">
      <alignment vertical="center"/>
    </xf>
    <xf numFmtId="0" fontId="87" fillId="0" borderId="0" applyNumberFormat="0" applyFill="0" applyBorder="0" applyAlignment="0" applyProtection="0">
      <alignment vertical="center"/>
    </xf>
    <xf numFmtId="0" fontId="87" fillId="0" borderId="37" applyNumberFormat="0" applyFill="0" applyAlignment="0" applyProtection="0">
      <alignment vertical="center"/>
    </xf>
    <xf numFmtId="0" fontId="87" fillId="0" borderId="37" applyNumberFormat="0" applyFill="0" applyAlignment="0" applyProtection="0">
      <alignment vertical="center"/>
    </xf>
    <xf numFmtId="0" fontId="87" fillId="0" borderId="37" applyNumberFormat="0" applyFill="0" applyAlignment="0" applyProtection="0">
      <alignment vertical="center"/>
    </xf>
    <xf numFmtId="0" fontId="102" fillId="0" borderId="1">
      <alignment horizontal="left" vertical="center"/>
    </xf>
    <xf numFmtId="0" fontId="87" fillId="0" borderId="37" applyNumberFormat="0" applyFill="0" applyAlignment="0" applyProtection="0">
      <alignment vertical="center"/>
    </xf>
    <xf numFmtId="0" fontId="33" fillId="0" borderId="0">
      <alignment vertical="center"/>
    </xf>
    <xf numFmtId="0" fontId="87" fillId="0" borderId="37" applyNumberFormat="0" applyFill="0" applyAlignment="0" applyProtection="0">
      <alignment vertical="center"/>
    </xf>
    <xf numFmtId="0" fontId="33" fillId="0" borderId="0">
      <alignment vertical="center"/>
    </xf>
    <xf numFmtId="0" fontId="87" fillId="0" borderId="37" applyNumberFormat="0" applyFill="0" applyAlignment="0" applyProtection="0">
      <alignment vertical="center"/>
    </xf>
    <xf numFmtId="1" fontId="70" fillId="0" borderId="22" applyFill="0" applyProtection="0">
      <alignment horizontal="center" vertical="center"/>
    </xf>
    <xf numFmtId="0" fontId="118" fillId="0" borderId="0" applyNumberFormat="0" applyFill="0" applyBorder="0" applyAlignment="0" applyProtection="0">
      <alignment vertical="center"/>
    </xf>
    <xf numFmtId="182" fontId="0" fillId="0" borderId="0" applyFont="0" applyFill="0" applyBorder="0" applyAlignment="0" applyProtection="0">
      <alignment vertical="center"/>
    </xf>
    <xf numFmtId="0" fontId="87" fillId="0" borderId="0" applyNumberFormat="0" applyFill="0" applyBorder="0" applyAlignment="0" applyProtection="0">
      <alignment vertical="center"/>
    </xf>
    <xf numFmtId="43" fontId="0" fillId="0" borderId="0" applyFont="0" applyFill="0" applyBorder="0" applyAlignment="0" applyProtection="0">
      <alignment vertical="center"/>
    </xf>
    <xf numFmtId="0" fontId="87" fillId="0" borderId="0" applyNumberFormat="0" applyFill="0" applyBorder="0" applyAlignment="0" applyProtection="0">
      <alignment vertical="center"/>
    </xf>
    <xf numFmtId="43" fontId="0" fillId="0" borderId="0" applyFon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43" fontId="0" fillId="0" borderId="0" applyFont="0" applyFill="0" applyBorder="0" applyAlignment="0" applyProtection="0">
      <alignment vertical="center"/>
    </xf>
    <xf numFmtId="0" fontId="87" fillId="0" borderId="0" applyNumberFormat="0" applyFill="0" applyBorder="0" applyAlignment="0" applyProtection="0">
      <alignment vertical="center"/>
    </xf>
    <xf numFmtId="43" fontId="0" fillId="0" borderId="0" applyFon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43" fontId="0" fillId="0" borderId="0" applyFon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43" fontId="0" fillId="0" borderId="0" applyFont="0" applyFill="0" applyBorder="0" applyAlignment="0" applyProtection="0">
      <alignment vertical="center"/>
    </xf>
    <xf numFmtId="0" fontId="83" fillId="32" borderId="0" applyNumberFormat="0" applyBorder="0" applyAlignment="0" applyProtection="0">
      <alignment vertical="center"/>
    </xf>
    <xf numFmtId="0" fontId="0" fillId="0" borderId="0">
      <alignment vertical="center"/>
    </xf>
    <xf numFmtId="0" fontId="87" fillId="0" borderId="0" applyNumberFormat="0" applyFill="0" applyBorder="0" applyAlignment="0" applyProtection="0">
      <alignment vertical="center"/>
    </xf>
    <xf numFmtId="43" fontId="0" fillId="0" borderId="0" applyFont="0" applyFill="0" applyBorder="0" applyAlignment="0" applyProtection="0">
      <alignment vertical="center"/>
    </xf>
    <xf numFmtId="0" fontId="87" fillId="0" borderId="0" applyNumberFormat="0" applyFill="0" applyBorder="0" applyAlignment="0" applyProtection="0">
      <alignment vertical="center"/>
    </xf>
    <xf numFmtId="43" fontId="0" fillId="0" borderId="0" applyFont="0" applyFill="0" applyBorder="0" applyAlignment="0" applyProtection="0">
      <alignment vertical="center"/>
    </xf>
    <xf numFmtId="0" fontId="94"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0" fillId="0" borderId="0">
      <alignment vertical="center"/>
    </xf>
    <xf numFmtId="0" fontId="94" fillId="0" borderId="0" applyNumberFormat="0" applyFill="0" applyBorder="0" applyAlignment="0" applyProtection="0">
      <alignment vertical="center"/>
    </xf>
    <xf numFmtId="0" fontId="0" fillId="0" borderId="0">
      <alignment vertical="center"/>
    </xf>
    <xf numFmtId="0" fontId="106" fillId="53" borderId="35" applyNumberFormat="0" applyAlignment="0" applyProtection="0">
      <alignment vertical="center"/>
    </xf>
    <xf numFmtId="0" fontId="94" fillId="0" borderId="0" applyNumberFormat="0" applyFill="0" applyBorder="0" applyAlignment="0" applyProtection="0">
      <alignment vertical="center"/>
    </xf>
    <xf numFmtId="0" fontId="33" fillId="0" borderId="0">
      <alignment vertical="center"/>
    </xf>
    <xf numFmtId="0" fontId="119" fillId="0" borderId="3" applyNumberFormat="0" applyFill="0" applyProtection="0">
      <alignment horizontal="center" vertical="center"/>
    </xf>
    <xf numFmtId="0" fontId="119" fillId="0" borderId="3" applyNumberFormat="0" applyFill="0" applyProtection="0">
      <alignment horizontal="center" vertical="center"/>
    </xf>
    <xf numFmtId="0" fontId="64" fillId="18" borderId="0" applyNumberFormat="0" applyBorder="0" applyAlignment="0" applyProtection="0">
      <alignment vertical="center"/>
    </xf>
    <xf numFmtId="0" fontId="119" fillId="0" borderId="3" applyNumberFormat="0" applyFill="0" applyProtection="0">
      <alignment horizontal="center" vertical="center"/>
    </xf>
    <xf numFmtId="0" fontId="119" fillId="0" borderId="3" applyNumberFormat="0" applyFill="0" applyProtection="0">
      <alignment horizontal="center" vertical="center"/>
    </xf>
    <xf numFmtId="0" fontId="119" fillId="0" borderId="3" applyNumberFormat="0" applyFill="0" applyProtection="0">
      <alignment horizontal="center" vertical="center"/>
    </xf>
    <xf numFmtId="0" fontId="83" fillId="20" borderId="0" applyNumberFormat="0" applyBorder="0" applyAlignment="0" applyProtection="0">
      <alignment vertical="center"/>
    </xf>
    <xf numFmtId="0" fontId="119" fillId="0" borderId="3" applyNumberFormat="0" applyFill="0" applyProtection="0">
      <alignment horizontal="center" vertical="center"/>
    </xf>
    <xf numFmtId="0" fontId="119" fillId="0" borderId="3" applyNumberFormat="0" applyFill="0" applyProtection="0">
      <alignment horizontal="center" vertical="center"/>
    </xf>
    <xf numFmtId="0" fontId="120" fillId="0" borderId="0" applyNumberFormat="0" applyFill="0" applyBorder="0" applyAlignment="0" applyProtection="0">
      <alignment vertical="center"/>
    </xf>
    <xf numFmtId="0" fontId="120" fillId="0" borderId="0" applyNumberFormat="0" applyFill="0" applyBorder="0" applyAlignment="0" applyProtection="0">
      <alignment vertical="center"/>
    </xf>
    <xf numFmtId="0" fontId="33" fillId="0" borderId="0">
      <alignment vertical="center"/>
    </xf>
    <xf numFmtId="0" fontId="60" fillId="0" borderId="22" applyNumberFormat="0" applyFill="0" applyProtection="0">
      <alignment horizontal="center" vertical="center"/>
    </xf>
    <xf numFmtId="0" fontId="33" fillId="0" borderId="0">
      <alignment vertical="center"/>
    </xf>
    <xf numFmtId="0" fontId="60" fillId="0" borderId="22" applyNumberFormat="0" applyFill="0" applyProtection="0">
      <alignment horizontal="center" vertical="center"/>
    </xf>
    <xf numFmtId="0" fontId="33" fillId="0" borderId="0">
      <alignment vertical="center"/>
    </xf>
    <xf numFmtId="0" fontId="33" fillId="0" borderId="0">
      <alignment vertical="center"/>
    </xf>
    <xf numFmtId="0" fontId="60" fillId="0" borderId="22" applyNumberFormat="0" applyFill="0" applyProtection="0">
      <alignment horizontal="center" vertical="center"/>
    </xf>
    <xf numFmtId="0" fontId="33" fillId="0" borderId="0">
      <alignment vertical="center"/>
    </xf>
    <xf numFmtId="0" fontId="60" fillId="0" borderId="22" applyNumberFormat="0" applyFill="0" applyProtection="0">
      <alignment horizontal="center" vertical="center"/>
    </xf>
    <xf numFmtId="0" fontId="33" fillId="0" borderId="0">
      <alignment vertical="center"/>
    </xf>
    <xf numFmtId="0" fontId="60" fillId="0" borderId="22" applyNumberFormat="0" applyFill="0" applyProtection="0">
      <alignment horizontal="center" vertical="center"/>
    </xf>
    <xf numFmtId="0" fontId="83" fillId="20" borderId="0" applyNumberFormat="0" applyBorder="0" applyAlignment="0" applyProtection="0">
      <alignment vertical="center"/>
    </xf>
    <xf numFmtId="0" fontId="76" fillId="0" borderId="0" applyNumberFormat="0" applyFill="0" applyBorder="0" applyAlignment="0" applyProtection="0">
      <alignment vertical="center"/>
    </xf>
    <xf numFmtId="0" fontId="83" fillId="20" borderId="0" applyNumberFormat="0" applyBorder="0" applyAlignment="0" applyProtection="0">
      <alignment vertical="center"/>
    </xf>
    <xf numFmtId="0" fontId="83" fillId="20" borderId="0" applyNumberFormat="0" applyBorder="0" applyAlignment="0" applyProtection="0">
      <alignment vertical="center"/>
    </xf>
    <xf numFmtId="0" fontId="76" fillId="0" borderId="0" applyNumberFormat="0" applyFill="0" applyBorder="0" applyAlignment="0" applyProtection="0">
      <alignment vertical="center"/>
    </xf>
    <xf numFmtId="0" fontId="83" fillId="20" borderId="0" applyNumberFormat="0" applyBorder="0" applyAlignment="0" applyProtection="0">
      <alignment vertical="center"/>
    </xf>
    <xf numFmtId="0" fontId="83" fillId="20" borderId="0" applyNumberFormat="0" applyBorder="0" applyAlignment="0" applyProtection="0">
      <alignment vertical="center"/>
    </xf>
    <xf numFmtId="0" fontId="83" fillId="32" borderId="0" applyNumberFormat="0" applyBorder="0" applyAlignment="0" applyProtection="0">
      <alignment vertical="center"/>
    </xf>
    <xf numFmtId="0" fontId="101" fillId="0" borderId="0" applyNumberFormat="0" applyFill="0" applyBorder="0" applyAlignment="0" applyProtection="0">
      <alignment vertical="center"/>
    </xf>
    <xf numFmtId="0" fontId="83" fillId="20" borderId="0" applyNumberFormat="0" applyBorder="0" applyAlignment="0" applyProtection="0">
      <alignment vertical="center"/>
    </xf>
    <xf numFmtId="0" fontId="83" fillId="20" borderId="0" applyNumberFormat="0" applyBorder="0" applyAlignment="0" applyProtection="0">
      <alignment vertical="center"/>
    </xf>
    <xf numFmtId="0" fontId="83" fillId="20" borderId="0" applyNumberFormat="0" applyBorder="0" applyAlignment="0" applyProtection="0">
      <alignment vertical="center"/>
    </xf>
    <xf numFmtId="0" fontId="83" fillId="20" borderId="0" applyNumberFormat="0" applyBorder="0" applyAlignment="0" applyProtection="0">
      <alignment vertical="center"/>
    </xf>
    <xf numFmtId="0" fontId="83" fillId="20" borderId="0" applyNumberFormat="0" applyBorder="0" applyAlignment="0" applyProtection="0">
      <alignment vertical="center"/>
    </xf>
    <xf numFmtId="0" fontId="83" fillId="20" borderId="0" applyNumberFormat="0" applyBorder="0" applyAlignment="0" applyProtection="0">
      <alignment vertical="center"/>
    </xf>
    <xf numFmtId="0" fontId="83" fillId="20" borderId="0" applyNumberFormat="0" applyBorder="0" applyAlignment="0" applyProtection="0">
      <alignment vertical="center"/>
    </xf>
    <xf numFmtId="0" fontId="83" fillId="20" borderId="0" applyNumberFormat="0" applyBorder="0" applyAlignment="0" applyProtection="0">
      <alignment vertical="center"/>
    </xf>
    <xf numFmtId="0" fontId="99" fillId="32" borderId="0" applyNumberFormat="0" applyBorder="0" applyAlignment="0" applyProtection="0">
      <alignment vertical="center"/>
    </xf>
    <xf numFmtId="0" fontId="33" fillId="0" borderId="0">
      <alignment vertical="center"/>
    </xf>
    <xf numFmtId="0" fontId="83" fillId="20" borderId="0" applyNumberFormat="0" applyBorder="0" applyAlignment="0" applyProtection="0">
      <alignment vertical="center"/>
    </xf>
    <xf numFmtId="0" fontId="99" fillId="32" borderId="0" applyNumberFormat="0" applyBorder="0" applyAlignment="0" applyProtection="0">
      <alignment vertical="center"/>
    </xf>
    <xf numFmtId="0" fontId="99" fillId="32" borderId="0" applyNumberFormat="0" applyBorder="0" applyAlignment="0" applyProtection="0">
      <alignment vertical="center"/>
    </xf>
    <xf numFmtId="0" fontId="83" fillId="32" borderId="0" applyNumberFormat="0" applyBorder="0" applyAlignment="0" applyProtection="0">
      <alignment vertical="center"/>
    </xf>
    <xf numFmtId="0" fontId="83" fillId="32" borderId="0" applyNumberFormat="0" applyBorder="0" applyAlignment="0" applyProtection="0">
      <alignment vertical="center"/>
    </xf>
    <xf numFmtId="0" fontId="83" fillId="32" borderId="0" applyNumberFormat="0" applyBorder="0" applyAlignment="0" applyProtection="0">
      <alignment vertical="center"/>
    </xf>
    <xf numFmtId="0" fontId="83" fillId="32" borderId="0" applyNumberFormat="0" applyBorder="0" applyAlignment="0" applyProtection="0">
      <alignment vertical="center"/>
    </xf>
    <xf numFmtId="0" fontId="83" fillId="32" borderId="0" applyNumberFormat="0" applyBorder="0" applyAlignment="0" applyProtection="0">
      <alignment vertical="center"/>
    </xf>
    <xf numFmtId="0" fontId="83" fillId="32" borderId="0" applyNumberFormat="0" applyBorder="0" applyAlignment="0" applyProtection="0">
      <alignment vertical="center"/>
    </xf>
    <xf numFmtId="0" fontId="83" fillId="32" borderId="0" applyNumberFormat="0" applyBorder="0" applyAlignment="0" applyProtection="0">
      <alignment vertical="center"/>
    </xf>
    <xf numFmtId="0" fontId="33" fillId="0" borderId="0">
      <alignment vertical="center"/>
    </xf>
    <xf numFmtId="0" fontId="99" fillId="20" borderId="0" applyNumberFormat="0" applyBorder="0" applyAlignment="0" applyProtection="0">
      <alignment vertical="center"/>
    </xf>
    <xf numFmtId="0" fontId="99" fillId="20" borderId="0" applyNumberFormat="0" applyBorder="0" applyAlignment="0" applyProtection="0">
      <alignment vertical="center"/>
    </xf>
    <xf numFmtId="0" fontId="99" fillId="20" borderId="0" applyNumberFormat="0" applyBorder="0" applyAlignment="0" applyProtection="0">
      <alignment vertical="center"/>
    </xf>
    <xf numFmtId="0" fontId="99" fillId="20" borderId="0" applyNumberFormat="0" applyBorder="0" applyAlignment="0" applyProtection="0">
      <alignment vertical="center"/>
    </xf>
    <xf numFmtId="0" fontId="99" fillId="20" borderId="0" applyNumberFormat="0" applyBorder="0" applyAlignment="0" applyProtection="0">
      <alignment vertical="center"/>
    </xf>
    <xf numFmtId="0" fontId="0" fillId="0" borderId="0">
      <alignment vertical="center"/>
    </xf>
    <xf numFmtId="0" fontId="99" fillId="20" borderId="0" applyNumberFormat="0" applyBorder="0" applyAlignment="0" applyProtection="0">
      <alignment vertical="center"/>
    </xf>
    <xf numFmtId="0" fontId="99" fillId="20" borderId="0" applyNumberFormat="0" applyBorder="0" applyAlignment="0" applyProtection="0">
      <alignment vertical="center"/>
    </xf>
    <xf numFmtId="0" fontId="65" fillId="4" borderId="0" applyNumberFormat="0" applyBorder="0" applyAlignment="0" applyProtection="0">
      <alignment vertical="center"/>
    </xf>
    <xf numFmtId="0" fontId="72" fillId="20" borderId="0" applyNumberFormat="0" applyBorder="0" applyAlignment="0" applyProtection="0">
      <alignment vertical="center"/>
    </xf>
    <xf numFmtId="0" fontId="83" fillId="32" borderId="0" applyNumberFormat="0" applyBorder="0" applyAlignment="0" applyProtection="0">
      <alignment vertical="center"/>
    </xf>
    <xf numFmtId="0" fontId="33" fillId="0" borderId="0">
      <alignment vertical="center"/>
    </xf>
    <xf numFmtId="0" fontId="106" fillId="53" borderId="35" applyNumberFormat="0" applyAlignment="0" applyProtection="0">
      <alignment vertical="center"/>
    </xf>
    <xf numFmtId="0" fontId="33" fillId="0" borderId="0">
      <alignment vertical="center"/>
    </xf>
    <xf numFmtId="0" fontId="83" fillId="32" borderId="0" applyNumberFormat="0" applyBorder="0" applyAlignment="0" applyProtection="0">
      <alignment vertical="center"/>
    </xf>
    <xf numFmtId="0" fontId="104" fillId="0" borderId="0">
      <alignment vertical="center"/>
    </xf>
    <xf numFmtId="0" fontId="33" fillId="0" borderId="0">
      <alignment vertical="center"/>
    </xf>
    <xf numFmtId="0" fontId="106" fillId="53" borderId="35" applyNumberFormat="0" applyAlignment="0" applyProtection="0">
      <alignment vertical="center"/>
    </xf>
    <xf numFmtId="0" fontId="8" fillId="0" borderId="0">
      <alignment vertical="center"/>
    </xf>
    <xf numFmtId="0" fontId="8" fillId="0" borderId="0">
      <alignment vertical="center"/>
    </xf>
    <xf numFmtId="0" fontId="83" fillId="32" borderId="0" applyNumberFormat="0" applyBorder="0" applyAlignment="0" applyProtection="0">
      <alignment vertical="center"/>
    </xf>
    <xf numFmtId="0" fontId="8" fillId="0" borderId="0">
      <alignment vertical="center"/>
    </xf>
    <xf numFmtId="0" fontId="83" fillId="32"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4" fillId="0" borderId="21" applyNumberFormat="0" applyFill="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64" fillId="11" borderId="0" applyNumberFormat="0" applyBorder="0" applyAlignment="0" applyProtection="0">
      <alignment vertical="center"/>
    </xf>
    <xf numFmtId="0" fontId="33" fillId="0" borderId="0">
      <alignment vertical="center"/>
    </xf>
    <xf numFmtId="0" fontId="0" fillId="0" borderId="0">
      <alignment vertical="center"/>
    </xf>
    <xf numFmtId="0" fontId="0" fillId="0" borderId="0">
      <alignment vertical="center"/>
    </xf>
    <xf numFmtId="0" fontId="95" fillId="19" borderId="34" applyNumberFormat="0" applyAlignment="0" applyProtection="0">
      <alignment vertical="center"/>
    </xf>
    <xf numFmtId="0" fontId="121" fillId="0" borderId="0" applyNumberForma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0" fillId="12" borderId="38" applyNumberFormat="0" applyFont="0" applyAlignment="0" applyProtection="0">
      <alignment vertical="center"/>
    </xf>
    <xf numFmtId="0" fontId="33" fillId="0" borderId="0">
      <alignment vertical="center"/>
    </xf>
    <xf numFmtId="0" fontId="0" fillId="0" borderId="0">
      <alignment vertical="center"/>
    </xf>
    <xf numFmtId="0" fontId="0" fillId="12" borderId="38" applyNumberFormat="0" applyFont="0" applyAlignment="0" applyProtection="0">
      <alignment vertical="center"/>
    </xf>
    <xf numFmtId="0" fontId="33" fillId="0" borderId="0">
      <alignment vertical="center"/>
    </xf>
    <xf numFmtId="0" fontId="33" fillId="0" borderId="0"/>
    <xf numFmtId="0" fontId="33" fillId="0" borderId="0">
      <alignment vertical="center"/>
    </xf>
    <xf numFmtId="0" fontId="0" fillId="0" borderId="0">
      <alignment vertical="center"/>
    </xf>
    <xf numFmtId="0" fontId="0" fillId="12" borderId="38" applyNumberFormat="0" applyFont="0" applyAlignment="0" applyProtection="0">
      <alignment vertical="center"/>
    </xf>
    <xf numFmtId="0" fontId="33" fillId="0" borderId="0">
      <alignment vertical="center"/>
    </xf>
    <xf numFmtId="0" fontId="33" fillId="0" borderId="0">
      <alignment vertical="center"/>
    </xf>
    <xf numFmtId="0" fontId="65" fillId="4" borderId="0" applyNumberFormat="0" applyBorder="0" applyAlignment="0" applyProtection="0">
      <alignment vertical="center"/>
    </xf>
    <xf numFmtId="0" fontId="33" fillId="0" borderId="0">
      <alignment vertical="center"/>
    </xf>
    <xf numFmtId="0" fontId="57" fillId="62" borderId="0" applyNumberFormat="0" applyBorder="0" applyAlignment="0" applyProtection="0">
      <alignment vertical="center"/>
    </xf>
    <xf numFmtId="0" fontId="33" fillId="0" borderId="0">
      <alignment vertical="center"/>
    </xf>
    <xf numFmtId="0" fontId="65" fillId="4"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57" fillId="54" borderId="0" applyNumberFormat="0" applyBorder="0" applyAlignment="0" applyProtection="0">
      <alignment vertical="center"/>
    </xf>
    <xf numFmtId="0" fontId="33" fillId="0" borderId="0">
      <alignment vertical="center"/>
    </xf>
    <xf numFmtId="0" fontId="33" fillId="0" borderId="0">
      <alignment vertical="center"/>
    </xf>
    <xf numFmtId="1" fontId="70" fillId="0" borderId="22" applyFill="0" applyProtection="0">
      <alignment horizontal="center" vertical="center"/>
    </xf>
    <xf numFmtId="0" fontId="33" fillId="0" borderId="0">
      <alignment vertical="center"/>
    </xf>
    <xf numFmtId="1" fontId="70" fillId="0" borderId="22" applyFill="0" applyProtection="0">
      <alignment horizontal="center" vertical="center"/>
    </xf>
    <xf numFmtId="0" fontId="33" fillId="0" borderId="0">
      <alignment vertical="center"/>
    </xf>
    <xf numFmtId="0" fontId="8"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92" fillId="13" borderId="33"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73" fillId="11" borderId="0" applyNumberFormat="0" applyBorder="0" applyAlignment="0" applyProtection="0">
      <alignment vertical="center"/>
    </xf>
    <xf numFmtId="0" fontId="106" fillId="53" borderId="35"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95" fillId="19" borderId="34" applyNumberFormat="0" applyAlignment="0" applyProtection="0">
      <alignment vertical="center"/>
    </xf>
    <xf numFmtId="0" fontId="33" fillId="0" borderId="0">
      <alignment vertical="center"/>
    </xf>
    <xf numFmtId="0" fontId="33" fillId="0" borderId="0">
      <alignment vertical="center"/>
    </xf>
    <xf numFmtId="0" fontId="95" fillId="19" borderId="34" applyNumberFormat="0" applyAlignment="0" applyProtection="0">
      <alignment vertical="center"/>
    </xf>
    <xf numFmtId="0" fontId="92" fillId="13" borderId="33" applyNumberFormat="0" applyAlignment="0" applyProtection="0">
      <alignment vertical="center"/>
    </xf>
    <xf numFmtId="182" fontId="0" fillId="0" borderId="0" applyFont="0" applyFill="0" applyBorder="0" applyAlignment="0" applyProtection="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95" fillId="19" borderId="34"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106" fillId="53" borderId="35"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92" fillId="13" borderId="33" applyNumberFormat="0" applyAlignment="0" applyProtection="0">
      <alignment vertical="center"/>
    </xf>
    <xf numFmtId="0" fontId="33" fillId="0" borderId="0">
      <alignment vertical="center"/>
    </xf>
    <xf numFmtId="0" fontId="92" fillId="13" borderId="33" applyNumberFormat="0" applyAlignment="0" applyProtection="0">
      <alignment vertical="center"/>
    </xf>
    <xf numFmtId="0" fontId="65" fillId="4" borderId="0" applyNumberFormat="0" applyBorder="0" applyAlignment="0" applyProtection="0">
      <alignment vertical="center"/>
    </xf>
    <xf numFmtId="0" fontId="0" fillId="0" borderId="0">
      <alignment vertical="center"/>
    </xf>
    <xf numFmtId="0" fontId="65" fillId="4" borderId="0" applyNumberFormat="0" applyBorder="0" applyAlignment="0" applyProtection="0">
      <alignment vertical="center"/>
    </xf>
    <xf numFmtId="0" fontId="0" fillId="0" borderId="0">
      <alignment vertical="center"/>
    </xf>
    <xf numFmtId="0" fontId="65" fillId="4"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52" fillId="66" borderId="0" applyNumberFormat="0" applyBorder="0" applyAlignment="0" applyProtection="0">
      <alignment vertical="center"/>
    </xf>
    <xf numFmtId="0" fontId="33" fillId="0" borderId="0">
      <alignment vertical="center"/>
    </xf>
    <xf numFmtId="0" fontId="33" fillId="0" borderId="0">
      <alignment vertical="center"/>
    </xf>
    <xf numFmtId="0" fontId="95" fillId="19" borderId="34"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70" fillId="0" borderId="0">
      <alignment vertical="center"/>
    </xf>
    <xf numFmtId="0" fontId="33" fillId="0" borderId="0">
      <alignment vertical="center"/>
    </xf>
    <xf numFmtId="0" fontId="33" fillId="0" borderId="0">
      <alignment vertical="center"/>
    </xf>
    <xf numFmtId="0" fontId="33" fillId="0" borderId="0">
      <alignment vertical="center"/>
    </xf>
    <xf numFmtId="0" fontId="92" fillId="13" borderId="33" applyNumberFormat="0" applyAlignment="0" applyProtection="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61" fillId="0" borderId="23" applyNumberFormat="0" applyFill="0" applyAlignment="0" applyProtection="0">
      <alignment vertical="center"/>
    </xf>
    <xf numFmtId="0" fontId="64" fillId="18" borderId="0" applyNumberFormat="0" applyBorder="0" applyAlignment="0" applyProtection="0">
      <alignment vertical="center"/>
    </xf>
    <xf numFmtId="0" fontId="0" fillId="0" borderId="0">
      <alignment vertical="center"/>
    </xf>
    <xf numFmtId="0" fontId="0" fillId="0" borderId="0">
      <alignment vertical="center"/>
    </xf>
    <xf numFmtId="0" fontId="8" fillId="0" borderId="0" applyAlignment="0"/>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33" fillId="0" borderId="0">
      <alignment vertical="center"/>
    </xf>
    <xf numFmtId="0" fontId="0" fillId="0" borderId="0">
      <alignment vertical="center"/>
    </xf>
    <xf numFmtId="0" fontId="0" fillId="0" borderId="0">
      <alignment vertical="center"/>
    </xf>
    <xf numFmtId="0" fontId="102" fillId="0" borderId="1">
      <alignment horizontal="left" vertical="center"/>
    </xf>
    <xf numFmtId="0" fontId="0" fillId="12" borderId="38" applyNumberFormat="0" applyFont="0" applyAlignment="0" applyProtection="0">
      <alignment vertical="center"/>
    </xf>
    <xf numFmtId="0" fontId="102" fillId="0" borderId="1">
      <alignment horizontal="left" vertical="center"/>
    </xf>
    <xf numFmtId="0" fontId="102" fillId="0" borderId="1">
      <alignment horizontal="left" vertical="center"/>
    </xf>
    <xf numFmtId="0" fontId="0" fillId="12" borderId="38" applyNumberFormat="0" applyFont="0" applyAlignment="0" applyProtection="0">
      <alignment vertical="center"/>
    </xf>
    <xf numFmtId="0" fontId="102" fillId="0" borderId="1">
      <alignment horizontal="left" vertical="center"/>
    </xf>
    <xf numFmtId="0" fontId="102" fillId="0" borderId="1">
      <alignment horizontal="left" vertical="center"/>
    </xf>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96" fillId="13" borderId="35" applyNumberFormat="0" applyAlignment="0" applyProtection="0">
      <alignment vertical="center"/>
    </xf>
    <xf numFmtId="0" fontId="33" fillId="0" borderId="0">
      <alignment vertical="center"/>
    </xf>
    <xf numFmtId="1" fontId="70" fillId="0" borderId="22" applyFill="0" applyProtection="0">
      <alignment horizontal="center" vertical="center"/>
    </xf>
    <xf numFmtId="0" fontId="33" fillId="0" borderId="0">
      <alignment vertical="center"/>
    </xf>
    <xf numFmtId="0" fontId="96" fillId="13" borderId="35" applyNumberFormat="0" applyAlignment="0" applyProtection="0">
      <alignment vertical="center"/>
    </xf>
    <xf numFmtId="0" fontId="33" fillId="0" borderId="0">
      <alignment vertical="center"/>
    </xf>
    <xf numFmtId="41" fontId="0" fillId="0" borderId="0" applyFont="0" applyFill="0" applyBorder="0" applyAlignment="0" applyProtection="0">
      <alignment vertical="center"/>
    </xf>
    <xf numFmtId="0" fontId="33" fillId="0" borderId="0">
      <alignment vertical="center"/>
    </xf>
    <xf numFmtId="0" fontId="98" fillId="0" borderId="0" applyNumberFormat="0" applyFill="0" applyBorder="0" applyAlignment="0" applyProtection="0">
      <alignment vertical="top"/>
      <protection locked="0"/>
    </xf>
    <xf numFmtId="0" fontId="122"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64" fillId="11" borderId="0" applyNumberFormat="0" applyBorder="0" applyAlignment="0" applyProtection="0">
      <alignment vertical="center"/>
    </xf>
    <xf numFmtId="0" fontId="64" fillId="11" borderId="0" applyNumberFormat="0" applyBorder="0" applyAlignment="0" applyProtection="0">
      <alignment vertical="center"/>
    </xf>
    <xf numFmtId="0" fontId="64" fillId="11" borderId="0" applyNumberFormat="0" applyBorder="0" applyAlignment="0" applyProtection="0">
      <alignment vertical="center"/>
    </xf>
    <xf numFmtId="0" fontId="64" fillId="11" borderId="0" applyNumberFormat="0" applyBorder="0" applyAlignment="0" applyProtection="0">
      <alignment vertical="center"/>
    </xf>
    <xf numFmtId="0" fontId="64" fillId="11" borderId="0" applyNumberFormat="0" applyBorder="0" applyAlignment="0" applyProtection="0">
      <alignment vertical="center"/>
    </xf>
    <xf numFmtId="0" fontId="64" fillId="11" borderId="0" applyNumberFormat="0" applyBorder="0" applyAlignment="0" applyProtection="0">
      <alignment vertical="center"/>
    </xf>
    <xf numFmtId="0" fontId="64" fillId="11" borderId="0" applyNumberFormat="0" applyBorder="0" applyAlignment="0" applyProtection="0">
      <alignment vertical="center"/>
    </xf>
    <xf numFmtId="0" fontId="70" fillId="0" borderId="3" applyNumberFormat="0" applyFill="0" applyProtection="0">
      <alignment horizontal="left" vertical="center"/>
    </xf>
    <xf numFmtId="0" fontId="73" fillId="11" borderId="0" applyNumberFormat="0" applyBorder="0" applyAlignment="0" applyProtection="0">
      <alignment vertical="center"/>
    </xf>
    <xf numFmtId="0" fontId="64" fillId="11" borderId="0" applyNumberFormat="0" applyBorder="0" applyAlignment="0" applyProtection="0">
      <alignment vertical="center"/>
    </xf>
    <xf numFmtId="0" fontId="73" fillId="18" borderId="0" applyNumberFormat="0" applyBorder="0" applyAlignment="0" applyProtection="0">
      <alignment vertical="center"/>
    </xf>
    <xf numFmtId="0" fontId="73" fillId="18" borderId="0" applyNumberFormat="0" applyBorder="0" applyAlignment="0" applyProtection="0">
      <alignment vertical="center"/>
    </xf>
    <xf numFmtId="0" fontId="73" fillId="18" borderId="0" applyNumberFormat="0" applyBorder="0" applyAlignment="0" applyProtection="0">
      <alignment vertical="center"/>
    </xf>
    <xf numFmtId="0" fontId="64" fillId="18" borderId="0" applyNumberFormat="0" applyBorder="0" applyAlignment="0" applyProtection="0">
      <alignment vertical="center"/>
    </xf>
    <xf numFmtId="0" fontId="64" fillId="18" borderId="0" applyNumberFormat="0" applyBorder="0" applyAlignment="0" applyProtection="0">
      <alignment vertical="center"/>
    </xf>
    <xf numFmtId="0" fontId="64" fillId="18" borderId="0" applyNumberFormat="0" applyBorder="0" applyAlignment="0" applyProtection="0">
      <alignment vertical="center"/>
    </xf>
    <xf numFmtId="0" fontId="64" fillId="18" borderId="0" applyNumberFormat="0" applyBorder="0" applyAlignment="0" applyProtection="0">
      <alignment vertical="center"/>
    </xf>
    <xf numFmtId="0" fontId="64" fillId="18" borderId="0" applyNumberFormat="0" applyBorder="0" applyAlignment="0" applyProtection="0">
      <alignment vertical="center"/>
    </xf>
    <xf numFmtId="0" fontId="64" fillId="18" borderId="0" applyNumberFormat="0" applyBorder="0" applyAlignment="0" applyProtection="0">
      <alignment vertical="center"/>
    </xf>
    <xf numFmtId="0" fontId="64" fillId="18" borderId="0" applyNumberFormat="0" applyBorder="0" applyAlignment="0" applyProtection="0">
      <alignment vertical="center"/>
    </xf>
    <xf numFmtId="0" fontId="76" fillId="0" borderId="0" applyNumberFormat="0" applyFill="0" applyBorder="0" applyAlignment="0" applyProtection="0">
      <alignment vertical="center"/>
    </xf>
    <xf numFmtId="0" fontId="64" fillId="18" borderId="0" applyNumberFormat="0" applyBorder="0" applyAlignment="0" applyProtection="0">
      <alignment vertical="center"/>
    </xf>
    <xf numFmtId="0" fontId="76" fillId="0" borderId="0" applyNumberFormat="0" applyFill="0" applyBorder="0" applyAlignment="0" applyProtection="0">
      <alignment vertical="center"/>
    </xf>
    <xf numFmtId="0" fontId="64" fillId="18" borderId="0" applyNumberFormat="0" applyBorder="0" applyAlignment="0" applyProtection="0">
      <alignment vertical="center"/>
    </xf>
    <xf numFmtId="0" fontId="64" fillId="18" borderId="0" applyNumberFormat="0" applyBorder="0" applyAlignment="0" applyProtection="0">
      <alignment vertical="center"/>
    </xf>
    <xf numFmtId="0" fontId="64" fillId="18" borderId="0" applyNumberFormat="0" applyBorder="0" applyAlignment="0" applyProtection="0">
      <alignment vertical="center"/>
    </xf>
    <xf numFmtId="0" fontId="64" fillId="18" borderId="0" applyNumberFormat="0" applyBorder="0" applyAlignment="0" applyProtection="0">
      <alignment vertical="center"/>
    </xf>
    <xf numFmtId="0" fontId="64" fillId="18" borderId="0" applyNumberFormat="0" applyBorder="0" applyAlignment="0" applyProtection="0">
      <alignment vertical="center"/>
    </xf>
    <xf numFmtId="0" fontId="64" fillId="18" borderId="0" applyNumberFormat="0" applyBorder="0" applyAlignment="0" applyProtection="0">
      <alignment vertical="center"/>
    </xf>
    <xf numFmtId="0" fontId="73" fillId="11" borderId="0" applyNumberFormat="0" applyBorder="0" applyAlignment="0" applyProtection="0">
      <alignment vertical="center"/>
    </xf>
    <xf numFmtId="0" fontId="73" fillId="11" borderId="0" applyNumberFormat="0" applyBorder="0" applyAlignment="0" applyProtection="0">
      <alignment vertical="center"/>
    </xf>
    <xf numFmtId="0" fontId="73" fillId="11" borderId="0" applyNumberFormat="0" applyBorder="0" applyAlignment="0" applyProtection="0">
      <alignment vertical="center"/>
    </xf>
    <xf numFmtId="0" fontId="73" fillId="11" borderId="0" applyNumberFormat="0" applyBorder="0" applyAlignment="0" applyProtection="0">
      <alignment vertical="center"/>
    </xf>
    <xf numFmtId="0" fontId="73" fillId="11" borderId="0" applyNumberFormat="0" applyBorder="0" applyAlignment="0" applyProtection="0">
      <alignment vertical="center"/>
    </xf>
    <xf numFmtId="0" fontId="73" fillId="11" borderId="0" applyNumberFormat="0" applyBorder="0" applyAlignment="0" applyProtection="0">
      <alignment vertical="center"/>
    </xf>
    <xf numFmtId="0" fontId="64" fillId="18" borderId="0" applyNumberFormat="0" applyBorder="0" applyAlignment="0" applyProtection="0">
      <alignment vertical="center"/>
    </xf>
    <xf numFmtId="0" fontId="64" fillId="18" borderId="0" applyNumberFormat="0" applyBorder="0" applyAlignment="0" applyProtection="0">
      <alignment vertical="center"/>
    </xf>
    <xf numFmtId="0" fontId="124"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14" fillId="0" borderId="21" applyNumberFormat="0" applyFill="0" applyAlignment="0" applyProtection="0">
      <alignment vertical="center"/>
    </xf>
    <xf numFmtId="0" fontId="14" fillId="0" borderId="21" applyNumberFormat="0" applyFill="0" applyAlignment="0" applyProtection="0">
      <alignment vertical="center"/>
    </xf>
    <xf numFmtId="0" fontId="14" fillId="0" borderId="21" applyNumberFormat="0" applyFill="0" applyAlignment="0" applyProtection="0">
      <alignment vertical="center"/>
    </xf>
    <xf numFmtId="0" fontId="101" fillId="0" borderId="0" applyNumberFormat="0" applyFill="0" applyBorder="0" applyAlignment="0" applyProtection="0">
      <alignment vertical="center"/>
    </xf>
    <xf numFmtId="0" fontId="14" fillId="0" borderId="44" applyNumberFormat="0" applyFill="0" applyAlignment="0" applyProtection="0">
      <alignment vertical="center"/>
    </xf>
    <xf numFmtId="0" fontId="95" fillId="19" borderId="34" applyNumberFormat="0" applyAlignment="0" applyProtection="0">
      <alignment vertical="center"/>
    </xf>
    <xf numFmtId="0" fontId="14" fillId="0" borderId="21" applyNumberFormat="0" applyFill="0" applyAlignment="0" applyProtection="0">
      <alignment vertical="center"/>
    </xf>
    <xf numFmtId="0" fontId="95" fillId="19" borderId="34" applyNumberFormat="0" applyAlignment="0" applyProtection="0">
      <alignment vertical="center"/>
    </xf>
    <xf numFmtId="0" fontId="14" fillId="0" borderId="21" applyNumberFormat="0" applyFill="0" applyAlignment="0" applyProtection="0">
      <alignment vertical="center"/>
    </xf>
    <xf numFmtId="0" fontId="95" fillId="19" borderId="34" applyNumberFormat="0" applyAlignment="0" applyProtection="0">
      <alignment vertical="center"/>
    </xf>
    <xf numFmtId="0" fontId="14" fillId="0" borderId="21" applyNumberFormat="0" applyFill="0" applyAlignment="0" applyProtection="0">
      <alignment vertical="center"/>
    </xf>
    <xf numFmtId="0" fontId="95" fillId="19" borderId="34" applyNumberFormat="0" applyAlignment="0" applyProtection="0">
      <alignment vertical="center"/>
    </xf>
    <xf numFmtId="0" fontId="14" fillId="0" borderId="21" applyNumberFormat="0" applyFill="0" applyAlignment="0" applyProtection="0">
      <alignment vertical="center"/>
    </xf>
    <xf numFmtId="0" fontId="95" fillId="19" borderId="34" applyNumberFormat="0" applyAlignment="0" applyProtection="0">
      <alignment vertical="center"/>
    </xf>
    <xf numFmtId="0" fontId="14" fillId="0" borderId="44" applyNumberFormat="0" applyFill="0" applyAlignment="0" applyProtection="0">
      <alignment vertical="center"/>
    </xf>
    <xf numFmtId="0" fontId="14" fillId="0" borderId="21" applyNumberFormat="0" applyFill="0" applyAlignment="0" applyProtection="0">
      <alignment vertical="center"/>
    </xf>
    <xf numFmtId="0" fontId="14" fillId="0" borderId="21" applyNumberFormat="0" applyFill="0" applyAlignment="0" applyProtection="0">
      <alignment vertical="center"/>
    </xf>
    <xf numFmtId="0" fontId="14" fillId="0" borderId="21" applyNumberFormat="0" applyFill="0" applyAlignment="0" applyProtection="0">
      <alignment vertical="center"/>
    </xf>
    <xf numFmtId="0" fontId="101" fillId="0" borderId="0" applyNumberFormat="0" applyFill="0" applyBorder="0" applyAlignment="0" applyProtection="0">
      <alignment vertical="center"/>
    </xf>
    <xf numFmtId="0" fontId="14" fillId="0" borderId="21" applyNumberFormat="0" applyFill="0" applyAlignment="0" applyProtection="0">
      <alignment vertical="center"/>
    </xf>
    <xf numFmtId="0" fontId="14" fillId="0" borderId="21" applyNumberFormat="0" applyFill="0" applyAlignment="0" applyProtection="0">
      <alignment vertical="center"/>
    </xf>
    <xf numFmtId="0" fontId="14" fillId="0" borderId="21" applyNumberFormat="0" applyFill="0" applyAlignment="0" applyProtection="0">
      <alignment vertical="center"/>
    </xf>
    <xf numFmtId="0" fontId="14" fillId="0" borderId="21" applyNumberFormat="0" applyFill="0" applyAlignment="0" applyProtection="0">
      <alignment vertical="center"/>
    </xf>
    <xf numFmtId="0" fontId="14" fillId="0" borderId="21" applyNumberFormat="0" applyFill="0" applyAlignment="0" applyProtection="0">
      <alignment vertical="center"/>
    </xf>
    <xf numFmtId="0" fontId="14" fillId="0" borderId="21" applyNumberFormat="0" applyFill="0" applyAlignment="0" applyProtection="0">
      <alignment vertical="center"/>
    </xf>
    <xf numFmtId="0" fontId="14" fillId="0" borderId="21" applyNumberFormat="0" applyFill="0" applyAlignment="0" applyProtection="0">
      <alignment vertical="center"/>
    </xf>
    <xf numFmtId="0" fontId="14" fillId="0" borderId="21" applyNumberFormat="0" applyFill="0" applyAlignment="0" applyProtection="0">
      <alignment vertical="center"/>
    </xf>
    <xf numFmtId="0" fontId="101" fillId="0" borderId="0" applyNumberFormat="0" applyFill="0" applyBorder="0" applyAlignment="0" applyProtection="0">
      <alignment vertical="center"/>
    </xf>
    <xf numFmtId="0" fontId="14" fillId="0" borderId="21" applyNumberFormat="0" applyFill="0" applyAlignment="0" applyProtection="0">
      <alignment vertical="center"/>
    </xf>
    <xf numFmtId="0" fontId="14" fillId="0" borderId="21" applyNumberFormat="0" applyFill="0" applyAlignment="0" applyProtection="0">
      <alignment vertical="center"/>
    </xf>
    <xf numFmtId="0" fontId="14" fillId="0" borderId="21" applyNumberFormat="0" applyFill="0" applyAlignment="0" applyProtection="0">
      <alignment vertical="center"/>
    </xf>
    <xf numFmtId="0" fontId="14" fillId="0" borderId="21" applyNumberFormat="0" applyFill="0" applyAlignment="0" applyProtection="0">
      <alignment vertical="center"/>
    </xf>
    <xf numFmtId="0" fontId="14" fillId="0" borderId="21" applyNumberFormat="0" applyFill="0" applyAlignment="0" applyProtection="0">
      <alignment vertical="center"/>
    </xf>
    <xf numFmtId="0" fontId="14" fillId="0" borderId="21" applyNumberFormat="0" applyFill="0" applyAlignment="0" applyProtection="0">
      <alignment vertical="center"/>
    </xf>
    <xf numFmtId="0" fontId="14" fillId="0" borderId="21" applyNumberFormat="0" applyFill="0" applyAlignment="0" applyProtection="0">
      <alignment vertical="center"/>
    </xf>
    <xf numFmtId="0" fontId="14" fillId="0" borderId="21" applyNumberFormat="0" applyFill="0" applyAlignment="0" applyProtection="0">
      <alignment vertical="center"/>
    </xf>
    <xf numFmtId="0" fontId="14" fillId="0" borderId="21" applyNumberFormat="0" applyFill="0" applyAlignment="0" applyProtection="0">
      <alignment vertical="center"/>
    </xf>
    <xf numFmtId="0" fontId="14" fillId="0" borderId="21" applyNumberFormat="0" applyFill="0" applyAlignment="0" applyProtection="0">
      <alignment vertical="center"/>
    </xf>
    <xf numFmtId="4" fontId="0" fillId="0" borderId="0" applyFont="0" applyFill="0" applyBorder="0" applyAlignment="0" applyProtection="0">
      <alignment vertical="center"/>
    </xf>
    <xf numFmtId="0" fontId="14" fillId="0" borderId="21" applyNumberFormat="0" applyFill="0" applyAlignment="0" applyProtection="0">
      <alignment vertical="center"/>
    </xf>
    <xf numFmtId="0" fontId="14" fillId="0" borderId="21" applyNumberFormat="0" applyFill="0" applyAlignment="0" applyProtection="0">
      <alignment vertical="center"/>
    </xf>
    <xf numFmtId="0" fontId="14" fillId="0" borderId="21" applyNumberFormat="0" applyFill="0" applyAlignment="0" applyProtection="0">
      <alignment vertical="center"/>
    </xf>
    <xf numFmtId="0" fontId="96" fillId="13" borderId="35" applyNumberFormat="0" applyAlignment="0" applyProtection="0">
      <alignment vertical="center"/>
    </xf>
    <xf numFmtId="0" fontId="96" fillId="13" borderId="35" applyNumberFormat="0" applyAlignment="0" applyProtection="0">
      <alignment vertical="center"/>
    </xf>
    <xf numFmtId="0" fontId="96" fillId="13" borderId="35" applyNumberFormat="0" applyAlignment="0" applyProtection="0">
      <alignment vertical="center"/>
    </xf>
    <xf numFmtId="0" fontId="96" fillId="13" borderId="35" applyNumberFormat="0" applyAlignment="0" applyProtection="0">
      <alignment vertical="center"/>
    </xf>
    <xf numFmtId="0" fontId="96" fillId="13" borderId="35" applyNumberFormat="0" applyAlignment="0" applyProtection="0">
      <alignment vertical="center"/>
    </xf>
    <xf numFmtId="0" fontId="96" fillId="13" borderId="35" applyNumberFormat="0" applyAlignment="0" applyProtection="0">
      <alignment vertical="center"/>
    </xf>
    <xf numFmtId="0" fontId="96" fillId="13" borderId="35" applyNumberFormat="0" applyAlignment="0" applyProtection="0">
      <alignment vertical="center"/>
    </xf>
    <xf numFmtId="0" fontId="96" fillId="13" borderId="35" applyNumberFormat="0" applyAlignment="0" applyProtection="0">
      <alignment vertical="center"/>
    </xf>
    <xf numFmtId="0" fontId="96" fillId="13" borderId="35" applyNumberFormat="0" applyAlignment="0" applyProtection="0">
      <alignment vertical="center"/>
    </xf>
    <xf numFmtId="0" fontId="96" fillId="13" borderId="35" applyNumberFormat="0" applyAlignment="0" applyProtection="0">
      <alignment vertical="center"/>
    </xf>
    <xf numFmtId="0" fontId="96" fillId="13" borderId="35" applyNumberFormat="0" applyAlignment="0" applyProtection="0">
      <alignment vertical="center"/>
    </xf>
    <xf numFmtId="0" fontId="96" fillId="13" borderId="35" applyNumberFormat="0" applyAlignment="0" applyProtection="0">
      <alignment vertical="center"/>
    </xf>
    <xf numFmtId="0" fontId="96" fillId="13" borderId="35" applyNumberFormat="0" applyAlignment="0" applyProtection="0">
      <alignment vertical="center"/>
    </xf>
    <xf numFmtId="0" fontId="96" fillId="13" borderId="35" applyNumberFormat="0" applyAlignment="0" applyProtection="0">
      <alignment vertical="center"/>
    </xf>
    <xf numFmtId="0" fontId="96" fillId="13" borderId="35" applyNumberFormat="0" applyAlignment="0" applyProtection="0">
      <alignment vertical="center"/>
    </xf>
    <xf numFmtId="0" fontId="33" fillId="0" borderId="0"/>
    <xf numFmtId="0" fontId="96" fillId="13" borderId="35" applyNumberFormat="0" applyAlignment="0" applyProtection="0">
      <alignment vertical="center"/>
    </xf>
    <xf numFmtId="0" fontId="95" fillId="19" borderId="34" applyNumberFormat="0" applyAlignment="0" applyProtection="0">
      <alignment vertical="center"/>
    </xf>
    <xf numFmtId="0" fontId="95" fillId="19" borderId="34" applyNumberFormat="0" applyAlignment="0" applyProtection="0">
      <alignment vertical="center"/>
    </xf>
    <xf numFmtId="0" fontId="95" fillId="19" borderId="34" applyNumberFormat="0" applyAlignment="0" applyProtection="0">
      <alignment vertical="center"/>
    </xf>
    <xf numFmtId="0" fontId="95" fillId="19" borderId="34" applyNumberFormat="0" applyAlignment="0" applyProtection="0">
      <alignment vertical="center"/>
    </xf>
    <xf numFmtId="0" fontId="95" fillId="19" borderId="34" applyNumberFormat="0" applyAlignment="0" applyProtection="0">
      <alignment vertical="center"/>
    </xf>
    <xf numFmtId="0" fontId="95" fillId="19" borderId="34" applyNumberFormat="0" applyAlignment="0" applyProtection="0">
      <alignment vertical="center"/>
    </xf>
    <xf numFmtId="0" fontId="95" fillId="19" borderId="34" applyNumberFormat="0" applyAlignment="0" applyProtection="0">
      <alignment vertical="center"/>
    </xf>
    <xf numFmtId="0" fontId="95" fillId="19" borderId="34" applyNumberFormat="0" applyAlignment="0" applyProtection="0">
      <alignment vertical="center"/>
    </xf>
    <xf numFmtId="0" fontId="95" fillId="19" borderId="34" applyNumberFormat="0" applyAlignment="0" applyProtection="0">
      <alignment vertical="center"/>
    </xf>
    <xf numFmtId="0" fontId="95" fillId="19" borderId="34" applyNumberFormat="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60" fillId="0" borderId="22" applyNumberFormat="0" applyFill="0" applyProtection="0">
      <alignment horizontal="left" vertical="center"/>
    </xf>
    <xf numFmtId="0" fontId="60" fillId="0" borderId="22" applyNumberFormat="0" applyFill="0" applyProtection="0">
      <alignment horizontal="left" vertical="center"/>
    </xf>
    <xf numFmtId="0" fontId="60" fillId="0" borderId="22" applyNumberFormat="0" applyFill="0" applyProtection="0">
      <alignment horizontal="left" vertical="center"/>
    </xf>
    <xf numFmtId="0" fontId="60" fillId="0" borderId="22" applyNumberFormat="0" applyFill="0" applyProtection="0">
      <alignment horizontal="left" vertical="center"/>
    </xf>
    <xf numFmtId="0" fontId="60" fillId="0" borderId="22" applyNumberFormat="0" applyFill="0" applyProtection="0">
      <alignment horizontal="left" vertical="center"/>
    </xf>
    <xf numFmtId="0" fontId="60" fillId="0" borderId="22" applyNumberFormat="0" applyFill="0" applyProtection="0">
      <alignment horizontal="left" vertical="center"/>
    </xf>
    <xf numFmtId="0" fontId="60" fillId="0" borderId="22" applyNumberFormat="0" applyFill="0" applyProtection="0">
      <alignment horizontal="lef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61" fillId="0" borderId="23" applyNumberFormat="0" applyFill="0" applyAlignment="0" applyProtection="0">
      <alignment vertical="center"/>
    </xf>
    <xf numFmtId="0" fontId="61" fillId="0" borderId="23" applyNumberFormat="0" applyFill="0" applyAlignment="0" applyProtection="0">
      <alignment vertical="center"/>
    </xf>
    <xf numFmtId="0" fontId="61" fillId="0" borderId="23" applyNumberFormat="0" applyFill="0" applyAlignment="0" applyProtection="0">
      <alignment vertical="center"/>
    </xf>
    <xf numFmtId="0" fontId="61" fillId="0" borderId="23" applyNumberFormat="0" applyFill="0" applyAlignment="0" applyProtection="0">
      <alignment vertical="center"/>
    </xf>
    <xf numFmtId="0" fontId="61" fillId="0" borderId="23" applyNumberFormat="0" applyFill="0" applyAlignment="0" applyProtection="0">
      <alignment vertical="center"/>
    </xf>
    <xf numFmtId="0" fontId="61" fillId="0" borderId="23" applyNumberFormat="0" applyFill="0" applyAlignment="0" applyProtection="0">
      <alignment vertical="center"/>
    </xf>
    <xf numFmtId="0" fontId="61" fillId="0" borderId="23" applyNumberFormat="0" applyFill="0" applyAlignment="0" applyProtection="0">
      <alignment vertical="center"/>
    </xf>
    <xf numFmtId="0" fontId="61" fillId="0" borderId="23" applyNumberFormat="0" applyFill="0" applyAlignment="0" applyProtection="0">
      <alignment vertical="center"/>
    </xf>
    <xf numFmtId="0" fontId="61" fillId="0" borderId="23" applyNumberFormat="0" applyFill="0" applyAlignment="0" applyProtection="0">
      <alignment vertical="center"/>
    </xf>
    <xf numFmtId="0" fontId="61" fillId="0" borderId="23" applyNumberFormat="0" applyFill="0" applyAlignment="0" applyProtection="0">
      <alignment vertical="center"/>
    </xf>
    <xf numFmtId="0" fontId="61" fillId="0" borderId="23" applyNumberFormat="0" applyFill="0" applyAlignment="0" applyProtection="0">
      <alignment vertical="center"/>
    </xf>
    <xf numFmtId="0" fontId="61" fillId="0" borderId="23" applyNumberFormat="0" applyFill="0" applyAlignment="0" applyProtection="0">
      <alignment vertical="center"/>
    </xf>
    <xf numFmtId="0" fontId="61" fillId="0" borderId="23" applyNumberFormat="0" applyFill="0" applyAlignment="0" applyProtection="0">
      <alignment vertical="center"/>
    </xf>
    <xf numFmtId="0" fontId="104" fillId="0" borderId="0">
      <alignment vertical="center"/>
    </xf>
    <xf numFmtId="43" fontId="0" fillId="0" borderId="0" applyFont="0" applyFill="0" applyBorder="0" applyAlignment="0" applyProtection="0">
      <alignment vertical="center"/>
    </xf>
    <xf numFmtId="0" fontId="106" fillId="53" borderId="35" applyNumberFormat="0" applyAlignment="0" applyProtection="0">
      <alignment vertical="center"/>
    </xf>
    <xf numFmtId="197"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7" fillId="65" borderId="0" applyNumberFormat="0" applyBorder="0" applyAlignment="0" applyProtection="0">
      <alignment vertical="center"/>
    </xf>
    <xf numFmtId="43" fontId="0" fillId="0" borderId="0" applyFont="0" applyFill="0" applyBorder="0" applyAlignment="0" applyProtection="0">
      <alignment vertical="center"/>
    </xf>
    <xf numFmtId="0" fontId="52" fillId="67" borderId="0" applyNumberFormat="0" applyBorder="0" applyAlignment="0" applyProtection="0">
      <alignment vertical="center"/>
    </xf>
    <xf numFmtId="0" fontId="52" fillId="67" borderId="0" applyNumberFormat="0" applyBorder="0" applyAlignment="0" applyProtection="0">
      <alignment vertical="center"/>
    </xf>
    <xf numFmtId="0" fontId="52" fillId="60" borderId="0" applyNumberFormat="0" applyBorder="0" applyAlignment="0" applyProtection="0">
      <alignment vertical="center"/>
    </xf>
    <xf numFmtId="0" fontId="52" fillId="66" borderId="0" applyNumberFormat="0" applyBorder="0" applyAlignment="0" applyProtection="0">
      <alignment vertical="center"/>
    </xf>
    <xf numFmtId="0" fontId="57" fillId="54" borderId="0" applyNumberFormat="0" applyBorder="0" applyAlignment="0" applyProtection="0">
      <alignment vertical="center"/>
    </xf>
    <xf numFmtId="0" fontId="57" fillId="54" borderId="0" applyNumberFormat="0" applyBorder="0" applyAlignment="0" applyProtection="0">
      <alignment vertical="center"/>
    </xf>
    <xf numFmtId="0" fontId="57" fillId="54" borderId="0" applyNumberFormat="0" applyBorder="0" applyAlignment="0" applyProtection="0">
      <alignment vertical="center"/>
    </xf>
    <xf numFmtId="0" fontId="57" fillId="8" borderId="0" applyNumberFormat="0" applyBorder="0" applyAlignment="0" applyProtection="0">
      <alignment vertical="center"/>
    </xf>
    <xf numFmtId="0" fontId="57" fillId="68" borderId="0" applyNumberFormat="0" applyBorder="0" applyAlignment="0" applyProtection="0">
      <alignment vertical="center"/>
    </xf>
    <xf numFmtId="0" fontId="57" fillId="68" borderId="0" applyNumberFormat="0" applyBorder="0" applyAlignment="0" applyProtection="0">
      <alignment vertical="center"/>
    </xf>
    <xf numFmtId="0" fontId="57" fillId="52" borderId="0" applyNumberFormat="0" applyBorder="0" applyAlignment="0" applyProtection="0">
      <alignment vertical="center"/>
    </xf>
    <xf numFmtId="0" fontId="57" fillId="52" borderId="0" applyNumberFormat="0" applyBorder="0" applyAlignment="0" applyProtection="0">
      <alignment vertical="center"/>
    </xf>
    <xf numFmtId="0" fontId="57" fillId="7" borderId="0" applyNumberFormat="0" applyBorder="0" applyAlignment="0" applyProtection="0">
      <alignment vertical="center"/>
    </xf>
    <xf numFmtId="0" fontId="57" fillId="57" borderId="0" applyNumberFormat="0" applyBorder="0" applyAlignment="0" applyProtection="0">
      <alignment vertical="center"/>
    </xf>
    <xf numFmtId="0" fontId="65" fillId="4" borderId="0" applyNumberFormat="0" applyBorder="0" applyAlignment="0" applyProtection="0">
      <alignment vertical="center"/>
    </xf>
    <xf numFmtId="0" fontId="57" fillId="57" borderId="0" applyNumberFormat="0" applyBorder="0" applyAlignment="0" applyProtection="0">
      <alignment vertical="center"/>
    </xf>
    <xf numFmtId="0" fontId="57" fillId="57" borderId="0" applyNumberFormat="0" applyBorder="0" applyAlignment="0" applyProtection="0">
      <alignment vertical="center"/>
    </xf>
    <xf numFmtId="0" fontId="65" fillId="4" borderId="0" applyNumberFormat="0" applyBorder="0" applyAlignment="0" applyProtection="0">
      <alignment vertical="center"/>
    </xf>
    <xf numFmtId="0" fontId="57" fillId="57" borderId="0" applyNumberFormat="0" applyBorder="0" applyAlignment="0" applyProtection="0">
      <alignment vertical="center"/>
    </xf>
    <xf numFmtId="0" fontId="57" fillId="65" borderId="0" applyNumberFormat="0" applyBorder="0" applyAlignment="0" applyProtection="0">
      <alignment vertical="center"/>
    </xf>
    <xf numFmtId="0" fontId="57" fillId="65" borderId="0" applyNumberFormat="0" applyBorder="0" applyAlignment="0" applyProtection="0">
      <alignment vertical="center"/>
    </xf>
    <xf numFmtId="0" fontId="57" fillId="10"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69" borderId="0" applyNumberFormat="0" applyBorder="0" applyAlignment="0" applyProtection="0">
      <alignment vertical="center"/>
    </xf>
    <xf numFmtId="0" fontId="57" fillId="69" borderId="0" applyNumberFormat="0" applyBorder="0" applyAlignment="0" applyProtection="0">
      <alignment vertical="center"/>
    </xf>
    <xf numFmtId="179" fontId="70" fillId="0" borderId="22" applyFill="0" applyProtection="0">
      <alignment horizontal="right" vertical="center"/>
    </xf>
    <xf numFmtId="179" fontId="70" fillId="0" borderId="22" applyFill="0" applyProtection="0">
      <alignment horizontal="right" vertical="center"/>
    </xf>
    <xf numFmtId="179" fontId="70" fillId="0" borderId="22" applyFill="0" applyProtection="0">
      <alignment horizontal="right" vertical="center"/>
    </xf>
    <xf numFmtId="179" fontId="70" fillId="0" borderId="22" applyFill="0" applyProtection="0">
      <alignment horizontal="right" vertical="center"/>
    </xf>
    <xf numFmtId="0" fontId="70" fillId="0" borderId="3" applyNumberFormat="0" applyFill="0" applyProtection="0">
      <alignment horizontal="left" vertical="center"/>
    </xf>
    <xf numFmtId="0" fontId="70" fillId="0" borderId="3" applyNumberFormat="0" applyFill="0" applyProtection="0">
      <alignment horizontal="left" vertical="center"/>
    </xf>
    <xf numFmtId="0" fontId="70" fillId="0" borderId="3" applyNumberFormat="0" applyFill="0" applyProtection="0">
      <alignment horizontal="left" vertical="center"/>
    </xf>
    <xf numFmtId="0" fontId="70" fillId="0" borderId="3" applyNumberFormat="0" applyFill="0" applyProtection="0">
      <alignment horizontal="left" vertical="center"/>
    </xf>
    <xf numFmtId="0" fontId="65" fillId="4" borderId="0" applyNumberFormat="0" applyBorder="0" applyAlignment="0" applyProtection="0">
      <alignment vertical="center"/>
    </xf>
    <xf numFmtId="0" fontId="65" fillId="4" borderId="0" applyNumberFormat="0" applyBorder="0" applyAlignment="0" applyProtection="0">
      <alignment vertical="center"/>
    </xf>
    <xf numFmtId="0" fontId="65" fillId="4" borderId="0" applyNumberFormat="0" applyBorder="0" applyAlignment="0" applyProtection="0">
      <alignment vertical="center"/>
    </xf>
    <xf numFmtId="0" fontId="65" fillId="4" borderId="0" applyNumberFormat="0" applyBorder="0" applyAlignment="0" applyProtection="0">
      <alignment vertical="center"/>
    </xf>
    <xf numFmtId="0" fontId="65" fillId="4" borderId="0" applyNumberFormat="0" applyBorder="0" applyAlignment="0" applyProtection="0">
      <alignment vertical="center"/>
    </xf>
    <xf numFmtId="0" fontId="65" fillId="4" borderId="0" applyNumberFormat="0" applyBorder="0" applyAlignment="0" applyProtection="0">
      <alignment vertical="center"/>
    </xf>
    <xf numFmtId="0" fontId="92" fillId="13" borderId="33" applyNumberFormat="0" applyAlignment="0" applyProtection="0">
      <alignment vertical="center"/>
    </xf>
    <xf numFmtId="0" fontId="92" fillId="13" borderId="33" applyNumberFormat="0" applyAlignment="0" applyProtection="0">
      <alignment vertical="center"/>
    </xf>
    <xf numFmtId="0" fontId="92" fillId="13" borderId="33" applyNumberFormat="0" applyAlignment="0" applyProtection="0">
      <alignment vertical="center"/>
    </xf>
    <xf numFmtId="0" fontId="92" fillId="13" borderId="33" applyNumberFormat="0" applyAlignment="0" applyProtection="0">
      <alignment vertical="center"/>
    </xf>
    <xf numFmtId="0" fontId="92" fillId="13" borderId="33" applyNumberFormat="0" applyAlignment="0" applyProtection="0">
      <alignment vertical="center"/>
    </xf>
    <xf numFmtId="0" fontId="92" fillId="13" borderId="33" applyNumberFormat="0" applyAlignment="0" applyProtection="0">
      <alignment vertical="center"/>
    </xf>
    <xf numFmtId="0" fontId="92" fillId="13" borderId="33" applyNumberFormat="0" applyAlignment="0" applyProtection="0">
      <alignment vertical="center"/>
    </xf>
    <xf numFmtId="0" fontId="92" fillId="13" borderId="33" applyNumberFormat="0" applyAlignment="0" applyProtection="0">
      <alignment vertical="center"/>
    </xf>
    <xf numFmtId="41" fontId="0" fillId="0" borderId="0" applyFont="0" applyFill="0" applyBorder="0" applyAlignment="0" applyProtection="0">
      <alignment vertical="center"/>
    </xf>
    <xf numFmtId="0" fontId="92" fillId="13" borderId="33" applyNumberFormat="0" applyAlignment="0" applyProtection="0">
      <alignment vertical="center"/>
    </xf>
    <xf numFmtId="0" fontId="92" fillId="13" borderId="33" applyNumberFormat="0" applyAlignment="0" applyProtection="0">
      <alignment vertical="center"/>
    </xf>
    <xf numFmtId="0" fontId="92" fillId="13" borderId="33" applyNumberFormat="0" applyAlignment="0" applyProtection="0">
      <alignment vertical="center"/>
    </xf>
    <xf numFmtId="0" fontId="92" fillId="13" borderId="33" applyNumberFormat="0" applyAlignment="0" applyProtection="0">
      <alignment vertical="center"/>
    </xf>
    <xf numFmtId="0" fontId="92" fillId="13" borderId="33" applyNumberFormat="0" applyAlignment="0" applyProtection="0">
      <alignment vertical="center"/>
    </xf>
    <xf numFmtId="0" fontId="106" fillId="53" borderId="35" applyNumberFormat="0" applyAlignment="0" applyProtection="0">
      <alignment vertical="center"/>
    </xf>
    <xf numFmtId="0" fontId="106" fillId="53" borderId="35" applyNumberFormat="0" applyAlignment="0" applyProtection="0">
      <alignment vertical="center"/>
    </xf>
    <xf numFmtId="0" fontId="106" fillId="53" borderId="35" applyNumberFormat="0" applyAlignment="0" applyProtection="0">
      <alignment vertical="center"/>
    </xf>
    <xf numFmtId="0" fontId="106" fillId="53" borderId="35" applyNumberFormat="0" applyAlignment="0" applyProtection="0">
      <alignment vertical="center"/>
    </xf>
    <xf numFmtId="0" fontId="106" fillId="53" borderId="35" applyNumberFormat="0" applyAlignment="0" applyProtection="0">
      <alignment vertical="center"/>
    </xf>
    <xf numFmtId="0" fontId="106" fillId="53" borderId="35" applyNumberFormat="0" applyAlignment="0" applyProtection="0">
      <alignment vertical="center"/>
    </xf>
    <xf numFmtId="0" fontId="106" fillId="53" borderId="35" applyNumberFormat="0" applyAlignment="0" applyProtection="0">
      <alignment vertical="center"/>
    </xf>
    <xf numFmtId="0" fontId="106" fillId="53" borderId="35" applyNumberFormat="0" applyAlignment="0" applyProtection="0">
      <alignment vertical="center"/>
    </xf>
    <xf numFmtId="1" fontId="70" fillId="0" borderId="22" applyFill="0" applyProtection="0">
      <alignment horizontal="center" vertical="center"/>
    </xf>
    <xf numFmtId="1" fontId="70" fillId="0" borderId="22" applyFill="0" applyProtection="0">
      <alignment horizontal="center" vertical="center"/>
    </xf>
    <xf numFmtId="0" fontId="125" fillId="0" borderId="0">
      <alignment vertical="center"/>
    </xf>
    <xf numFmtId="0" fontId="97" fillId="0" borderId="0">
      <alignment vertical="center"/>
    </xf>
    <xf numFmtId="43" fontId="0" fillId="0" borderId="0" applyFont="0" applyFill="0" applyBorder="0" applyAlignment="0" applyProtection="0">
      <alignment vertical="center"/>
    </xf>
    <xf numFmtId="0" fontId="0" fillId="12" borderId="38" applyNumberFormat="0" applyFont="0" applyAlignment="0" applyProtection="0">
      <alignment vertical="center"/>
    </xf>
    <xf numFmtId="0" fontId="0" fillId="12" borderId="38" applyNumberFormat="0" applyFont="0" applyAlignment="0" applyProtection="0">
      <alignment vertical="center"/>
    </xf>
    <xf numFmtId="0" fontId="0" fillId="12" borderId="38" applyNumberFormat="0" applyFont="0" applyAlignment="0" applyProtection="0">
      <alignment vertical="center"/>
    </xf>
    <xf numFmtId="0" fontId="0" fillId="12" borderId="38" applyNumberFormat="0" applyFont="0" applyAlignment="0" applyProtection="0">
      <alignment vertical="center"/>
    </xf>
    <xf numFmtId="0" fontId="0" fillId="12" borderId="38" applyNumberFormat="0" applyFont="0" applyAlignment="0" applyProtection="0">
      <alignment vertical="center"/>
    </xf>
    <xf numFmtId="0" fontId="0" fillId="12" borderId="38" applyNumberFormat="0" applyFont="0" applyAlignment="0" applyProtection="0">
      <alignment vertical="center"/>
    </xf>
    <xf numFmtId="0" fontId="0" fillId="12" borderId="38" applyNumberFormat="0" applyFont="0" applyAlignment="0" applyProtection="0">
      <alignment vertical="center"/>
    </xf>
    <xf numFmtId="0" fontId="0" fillId="12" borderId="38" applyNumberFormat="0" applyFont="0" applyAlignment="0" applyProtection="0">
      <alignment vertical="center"/>
    </xf>
    <xf numFmtId="0" fontId="0" fillId="12" borderId="38" applyNumberFormat="0" applyFont="0" applyAlignment="0" applyProtection="0">
      <alignment vertical="center"/>
    </xf>
    <xf numFmtId="0" fontId="0" fillId="12" borderId="38" applyNumberFormat="0" applyFont="0" applyAlignment="0" applyProtection="0">
      <alignment vertical="center"/>
    </xf>
    <xf numFmtId="0" fontId="0" fillId="12" borderId="38" applyNumberFormat="0" applyFont="0" applyAlignment="0" applyProtection="0">
      <alignment vertical="center"/>
    </xf>
    <xf numFmtId="0" fontId="0" fillId="12" borderId="38" applyNumberFormat="0" applyFont="0" applyAlignment="0" applyProtection="0">
      <alignment vertical="center"/>
    </xf>
    <xf numFmtId="0" fontId="0" fillId="12" borderId="38" applyNumberFormat="0" applyFont="0" applyAlignment="0" applyProtection="0">
      <alignment vertical="center"/>
    </xf>
    <xf numFmtId="0" fontId="0" fillId="12" borderId="38" applyNumberFormat="0" applyFont="0" applyAlignment="0" applyProtection="0">
      <alignment vertical="center"/>
    </xf>
    <xf numFmtId="0" fontId="33" fillId="0" borderId="0"/>
    <xf numFmtId="0" fontId="8" fillId="0" borderId="0"/>
  </cellStyleXfs>
  <cellXfs count="546">
    <xf numFmtId="0" fontId="0" fillId="0" borderId="0" xfId="0" applyAlignment="1"/>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2" fillId="0" borderId="0" xfId="553" applyFont="1" applyFill="1" applyBorder="1" applyAlignment="1">
      <alignment horizontal="center" vertical="center"/>
    </xf>
    <xf numFmtId="0" fontId="3" fillId="0" borderId="1" xfId="553" applyFont="1" applyFill="1" applyBorder="1" applyAlignment="1">
      <alignment horizontal="center" vertical="center"/>
    </xf>
    <xf numFmtId="0" fontId="4" fillId="0" borderId="1" xfId="0" applyFont="1" applyFill="1" applyBorder="1" applyAlignment="1">
      <alignment horizontal="center" vertical="center"/>
    </xf>
    <xf numFmtId="0" fontId="5" fillId="2" borderId="1" xfId="553" applyNumberFormat="1" applyFont="1" applyFill="1" applyBorder="1" applyAlignment="1">
      <alignment horizontal="center" vertical="center" wrapText="1"/>
    </xf>
    <xf numFmtId="0" fontId="6" fillId="2" borderId="1" xfId="0" applyNumberFormat="1" applyFont="1" applyFill="1" applyBorder="1" applyAlignment="1">
      <alignment horizontal="left" vertical="center" wrapText="1"/>
    </xf>
    <xf numFmtId="0" fontId="7" fillId="2" borderId="1"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wrapText="1"/>
    </xf>
    <xf numFmtId="0" fontId="6" fillId="2" borderId="1" xfId="0" applyFont="1" applyFill="1" applyBorder="1" applyAlignment="1">
      <alignment horizontal="justify" vertical="center"/>
    </xf>
    <xf numFmtId="0" fontId="6" fillId="2" borderId="0" xfId="0" applyNumberFormat="1" applyFont="1" applyFill="1" applyBorder="1" applyAlignment="1">
      <alignment horizontal="center" vertical="center" wrapText="1"/>
    </xf>
    <xf numFmtId="0" fontId="6" fillId="2" borderId="0" xfId="0" applyNumberFormat="1" applyFont="1" applyFill="1" applyBorder="1" applyAlignment="1">
      <alignment horizontal="left" vertical="center" wrapText="1"/>
    </xf>
    <xf numFmtId="0" fontId="1" fillId="2" borderId="0" xfId="0" applyNumberFormat="1" applyFont="1" applyFill="1" applyBorder="1" applyAlignment="1">
      <alignment horizontal="center" vertical="center" wrapText="1"/>
    </xf>
    <xf numFmtId="0" fontId="1" fillId="2" borderId="0" xfId="0" applyNumberFormat="1" applyFont="1" applyFill="1" applyBorder="1" applyAlignment="1">
      <alignment horizontal="left" vertical="center" wrapText="1"/>
    </xf>
    <xf numFmtId="0" fontId="8" fillId="0" borderId="0" xfId="288" applyFont="1" applyFill="1" applyBorder="1" applyAlignment="1">
      <alignment vertical="center"/>
    </xf>
    <xf numFmtId="0" fontId="9" fillId="0" borderId="0" xfId="288" applyFont="1" applyFill="1" applyBorder="1" applyAlignment="1">
      <alignment vertical="center"/>
    </xf>
    <xf numFmtId="0" fontId="10" fillId="0" borderId="0" xfId="288" applyFont="1" applyFill="1" applyBorder="1" applyAlignment="1">
      <alignment vertical="center"/>
    </xf>
    <xf numFmtId="0" fontId="11" fillId="0" borderId="0" xfId="288" applyFont="1" applyFill="1" applyBorder="1" applyAlignment="1">
      <alignment vertical="center"/>
    </xf>
    <xf numFmtId="0" fontId="10" fillId="0" borderId="0" xfId="288" applyNumberFormat="1" applyFont="1" applyFill="1" applyBorder="1" applyAlignment="1">
      <alignment vertical="center" wrapText="1"/>
    </xf>
    <xf numFmtId="0" fontId="8" fillId="0" borderId="0" xfId="288" applyNumberFormat="1" applyFont="1" applyFill="1" applyBorder="1" applyAlignment="1">
      <alignment vertical="center" wrapText="1"/>
    </xf>
    <xf numFmtId="0" fontId="8" fillId="0" borderId="0" xfId="288" applyNumberFormat="1" applyFont="1" applyFill="1" applyBorder="1" applyAlignment="1">
      <alignment horizontal="left" vertical="center" wrapText="1"/>
    </xf>
    <xf numFmtId="0" fontId="12" fillId="0" borderId="0" xfId="288" applyNumberFormat="1" applyFont="1" applyFill="1" applyBorder="1" applyAlignment="1" applyProtection="1">
      <alignment horizontal="right" vertical="center"/>
    </xf>
    <xf numFmtId="0" fontId="13" fillId="0" borderId="0" xfId="288" applyNumberFormat="1" applyFont="1" applyFill="1" applyBorder="1" applyAlignment="1" applyProtection="1">
      <alignment horizontal="center" vertical="center" wrapText="1"/>
    </xf>
    <xf numFmtId="0" fontId="13" fillId="0" borderId="0" xfId="288" applyNumberFormat="1" applyFont="1" applyFill="1" applyBorder="1" applyAlignment="1" applyProtection="1">
      <alignment horizontal="center" vertical="center"/>
    </xf>
    <xf numFmtId="0" fontId="13" fillId="0" borderId="0" xfId="288" applyNumberFormat="1" applyFont="1" applyFill="1" applyBorder="1" applyAlignment="1" applyProtection="1">
      <alignment horizontal="left" vertical="center" wrapText="1"/>
    </xf>
    <xf numFmtId="0" fontId="0" fillId="0" borderId="0" xfId="288" applyNumberFormat="1" applyFont="1" applyFill="1" applyBorder="1" applyAlignment="1" applyProtection="1">
      <alignment horizontal="left" vertical="center" wrapText="1"/>
    </xf>
    <xf numFmtId="0" fontId="14" fillId="0" borderId="1" xfId="482" applyNumberFormat="1" applyFont="1" applyFill="1" applyBorder="1" applyAlignment="1">
      <alignment horizontal="center" vertical="center" wrapText="1"/>
    </xf>
    <xf numFmtId="0" fontId="15" fillId="0" borderId="1" xfId="482" applyNumberFormat="1" applyFont="1" applyFill="1" applyBorder="1" applyAlignment="1">
      <alignment horizontal="center" vertical="center" wrapText="1"/>
    </xf>
    <xf numFmtId="0" fontId="16" fillId="0" borderId="1" xfId="482" applyFont="1" applyFill="1" applyBorder="1" applyAlignment="1">
      <alignment horizontal="center" vertical="center" wrapText="1"/>
    </xf>
    <xf numFmtId="0" fontId="16" fillId="0" borderId="1" xfId="482" applyNumberFormat="1" applyFont="1" applyFill="1" applyBorder="1" applyAlignment="1">
      <alignment horizontal="left" vertical="center" wrapText="1"/>
    </xf>
    <xf numFmtId="0" fontId="0" fillId="0" borderId="1" xfId="482" applyNumberFormat="1" applyFont="1" applyFill="1" applyBorder="1" applyAlignment="1">
      <alignment horizontal="center" vertical="center" wrapText="1"/>
    </xf>
    <xf numFmtId="0" fontId="12" fillId="0" borderId="1" xfId="482" applyNumberFormat="1" applyFont="1" applyFill="1" applyBorder="1" applyAlignment="1">
      <alignment horizontal="center" vertical="center" wrapText="1"/>
    </xf>
    <xf numFmtId="0" fontId="17" fillId="0" borderId="1" xfId="482" applyFont="1" applyFill="1" applyBorder="1" applyAlignment="1">
      <alignment horizontal="center" vertical="center" wrapText="1"/>
    </xf>
    <xf numFmtId="0" fontId="17" fillId="0" borderId="1" xfId="482" applyNumberFormat="1" applyFont="1" applyFill="1" applyBorder="1" applyAlignment="1">
      <alignment horizontal="left" vertical="center" wrapText="1"/>
    </xf>
    <xf numFmtId="0" fontId="0" fillId="0" borderId="1" xfId="482" applyNumberFormat="1" applyFont="1" applyFill="1" applyBorder="1" applyAlignment="1">
      <alignment vertical="center" wrapText="1"/>
    </xf>
    <xf numFmtId="0" fontId="12" fillId="0" borderId="1" xfId="482" applyNumberFormat="1" applyFont="1" applyFill="1" applyBorder="1" applyAlignment="1">
      <alignment vertical="center" wrapText="1"/>
    </xf>
    <xf numFmtId="0" fontId="17" fillId="0" borderId="1" xfId="482" applyFont="1" applyFill="1" applyBorder="1" applyAlignment="1">
      <alignment vertical="center" wrapText="1"/>
    </xf>
    <xf numFmtId="0" fontId="18" fillId="0" borderId="2" xfId="0" applyNumberFormat="1" applyFont="1" applyBorder="1" applyAlignment="1">
      <alignment horizontal="left" vertical="center" wrapText="1"/>
    </xf>
    <xf numFmtId="0" fontId="18" fillId="0" borderId="0" xfId="0" applyNumberFormat="1" applyFont="1" applyAlignment="1">
      <alignment horizontal="left" vertical="center" wrapText="1"/>
    </xf>
    <xf numFmtId="0" fontId="0" fillId="0" borderId="2" xfId="482" applyFont="1" applyFill="1" applyBorder="1" applyAlignment="1">
      <alignment horizontal="left" vertical="center" wrapText="1" indent="1"/>
    </xf>
    <xf numFmtId="0" fontId="0" fillId="0" borderId="1" xfId="482" applyFont="1" applyFill="1" applyBorder="1" applyAlignment="1">
      <alignment horizontal="left" vertical="center" wrapText="1" indent="1"/>
    </xf>
    <xf numFmtId="0" fontId="0" fillId="0" borderId="1" xfId="482" applyFont="1" applyFill="1" applyBorder="1" applyAlignment="1">
      <alignment horizontal="center" vertical="center" wrapText="1"/>
    </xf>
    <xf numFmtId="0" fontId="19" fillId="0" borderId="1" xfId="0" applyNumberFormat="1" applyFont="1" applyBorder="1" applyAlignment="1">
      <alignment horizontal="left" vertical="center" wrapText="1"/>
    </xf>
    <xf numFmtId="0" fontId="19" fillId="0" borderId="1" xfId="0" applyNumberFormat="1" applyFont="1" applyBorder="1" applyAlignment="1">
      <alignment vertical="center" wrapText="1"/>
    </xf>
    <xf numFmtId="0" fontId="10" fillId="0" borderId="1" xfId="0" applyNumberFormat="1" applyFont="1" applyFill="1" applyBorder="1" applyAlignment="1">
      <alignment vertical="center" wrapText="1"/>
    </xf>
    <xf numFmtId="0" fontId="19" fillId="0" borderId="3" xfId="0" applyNumberFormat="1" applyFont="1" applyBorder="1" applyAlignment="1">
      <alignment horizontal="left" vertical="top" wrapText="1"/>
    </xf>
    <xf numFmtId="0" fontId="18" fillId="0" borderId="1" xfId="0" applyNumberFormat="1" applyFont="1" applyBorder="1" applyAlignment="1">
      <alignment horizontal="left" vertical="center" wrapText="1"/>
    </xf>
    <xf numFmtId="0" fontId="0" fillId="0" borderId="1" xfId="482" applyNumberFormat="1" applyFont="1" applyFill="1" applyBorder="1" applyAlignment="1">
      <alignment horizontal="left" vertical="center" wrapText="1"/>
    </xf>
    <xf numFmtId="0" fontId="0" fillId="0" borderId="1" xfId="482" applyNumberFormat="1" applyFont="1" applyFill="1" applyBorder="1" applyAlignment="1">
      <alignment horizontal="left" vertical="top" wrapText="1"/>
    </xf>
    <xf numFmtId="0" fontId="0" fillId="0" borderId="1" xfId="482" applyFont="1" applyFill="1" applyBorder="1" applyAlignment="1">
      <alignment horizontal="left" vertical="center" wrapText="1"/>
    </xf>
    <xf numFmtId="0" fontId="10" fillId="0" borderId="1" xfId="288" applyNumberFormat="1" applyFont="1" applyFill="1" applyBorder="1" applyAlignment="1">
      <alignment vertical="center" wrapText="1"/>
    </xf>
    <xf numFmtId="0" fontId="8" fillId="0" borderId="1" xfId="288" applyNumberFormat="1" applyFont="1" applyFill="1" applyBorder="1" applyAlignment="1">
      <alignment vertical="center" wrapText="1"/>
    </xf>
    <xf numFmtId="0" fontId="11" fillId="0" borderId="1" xfId="288" applyFont="1" applyFill="1" applyBorder="1" applyAlignment="1">
      <alignment vertical="center"/>
    </xf>
    <xf numFmtId="0" fontId="11" fillId="0" borderId="1" xfId="288" applyNumberFormat="1" applyFont="1" applyFill="1" applyBorder="1" applyAlignment="1">
      <alignment horizontal="left" vertical="center" wrapText="1"/>
    </xf>
    <xf numFmtId="0" fontId="11" fillId="0" borderId="0" xfId="288" applyNumberFormat="1" applyFont="1" applyFill="1" applyBorder="1" applyAlignment="1">
      <alignment horizontal="left" vertical="center" wrapText="1"/>
    </xf>
    <xf numFmtId="0" fontId="20" fillId="0" borderId="0" xfId="0" applyFont="1" applyFill="1" applyBorder="1" applyAlignment="1">
      <alignment vertical="center"/>
    </xf>
    <xf numFmtId="0" fontId="21" fillId="0" borderId="0" xfId="0" applyFont="1" applyFill="1" applyBorder="1" applyAlignment="1">
      <alignment vertical="center"/>
    </xf>
    <xf numFmtId="0" fontId="22" fillId="0" borderId="0" xfId="0" applyFont="1" applyFill="1" applyBorder="1" applyAlignment="1">
      <alignment vertical="center"/>
    </xf>
    <xf numFmtId="198" fontId="20"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23" fillId="0" borderId="0" xfId="0" applyFont="1" applyFill="1" applyBorder="1" applyAlignment="1">
      <alignment horizontal="center" vertical="center"/>
    </xf>
    <xf numFmtId="198" fontId="23" fillId="0" borderId="0" xfId="0" applyNumberFormat="1" applyFont="1" applyFill="1" applyBorder="1" applyAlignment="1">
      <alignment horizontal="center" vertical="center"/>
    </xf>
    <xf numFmtId="0" fontId="24" fillId="0" borderId="0" xfId="0" applyFont="1" applyFill="1" applyBorder="1" applyAlignment="1">
      <alignment horizontal="right" vertical="center"/>
    </xf>
    <xf numFmtId="198" fontId="24" fillId="0" borderId="0" xfId="0" applyNumberFormat="1" applyFont="1" applyFill="1" applyBorder="1" applyAlignment="1">
      <alignment horizontal="right" vertical="center"/>
    </xf>
    <xf numFmtId="0" fontId="25"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198" fontId="25"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xf>
    <xf numFmtId="0" fontId="26" fillId="0" borderId="1" xfId="0" applyFont="1" applyFill="1" applyBorder="1" applyAlignment="1">
      <alignment horizontal="center" vertical="center" wrapText="1"/>
    </xf>
    <xf numFmtId="199" fontId="26" fillId="0" borderId="1" xfId="0" applyNumberFormat="1" applyFont="1" applyFill="1" applyBorder="1" applyAlignment="1">
      <alignment horizontal="left" vertical="center" wrapText="1"/>
    </xf>
    <xf numFmtId="199" fontId="26" fillId="0" borderId="1" xfId="0" applyNumberFormat="1" applyFont="1" applyFill="1" applyBorder="1" applyAlignment="1">
      <alignment horizontal="center" vertical="center" wrapText="1"/>
    </xf>
    <xf numFmtId="198" fontId="26" fillId="0" borderId="1" xfId="0" applyNumberFormat="1" applyFont="1" applyFill="1" applyBorder="1" applyAlignment="1">
      <alignment horizontal="center" vertical="center" wrapText="1"/>
    </xf>
    <xf numFmtId="0" fontId="27" fillId="0" borderId="0" xfId="0" applyFont="1" applyFill="1" applyBorder="1" applyAlignment="1">
      <alignment horizontal="left" vertical="center" wrapText="1"/>
    </xf>
    <xf numFmtId="198" fontId="27" fillId="0" borderId="0" xfId="0" applyNumberFormat="1" applyFont="1" applyFill="1" applyBorder="1" applyAlignment="1">
      <alignment horizontal="left" vertical="center" wrapText="1"/>
    </xf>
    <xf numFmtId="0" fontId="24" fillId="0" borderId="0" xfId="0" applyFont="1" applyFill="1" applyBorder="1" applyAlignment="1">
      <alignment horizontal="left" vertical="center"/>
    </xf>
    <xf numFmtId="198" fontId="2" fillId="0" borderId="0" xfId="0" applyNumberFormat="1" applyFont="1" applyFill="1" applyBorder="1" applyAlignment="1">
      <alignment horizontal="center" vertical="center"/>
    </xf>
    <xf numFmtId="0" fontId="26" fillId="0" borderId="0" xfId="0" applyFont="1" applyFill="1" applyBorder="1" applyAlignment="1">
      <alignment horizontal="right" vertical="center"/>
    </xf>
    <xf numFmtId="0" fontId="26" fillId="0" borderId="0" xfId="0" applyFont="1" applyFill="1" applyBorder="1" applyAlignment="1">
      <alignment horizontal="right" vertical="center" wrapText="1"/>
    </xf>
    <xf numFmtId="198" fontId="26" fillId="0" borderId="0" xfId="0" applyNumberFormat="1" applyFont="1" applyFill="1" applyBorder="1" applyAlignment="1">
      <alignment horizontal="right" vertical="center" wrapText="1"/>
    </xf>
    <xf numFmtId="0" fontId="25" fillId="0" borderId="1" xfId="0" applyFont="1" applyFill="1" applyBorder="1" applyAlignment="1">
      <alignment vertical="center"/>
    </xf>
    <xf numFmtId="198" fontId="26" fillId="0" borderId="1" xfId="0" applyNumberFormat="1" applyFont="1" applyFill="1" applyBorder="1" applyAlignment="1">
      <alignment horizontal="right" vertical="center" wrapText="1"/>
    </xf>
    <xf numFmtId="0" fontId="26" fillId="0" borderId="1" xfId="0" applyFont="1" applyFill="1" applyBorder="1" applyAlignment="1">
      <alignment horizontal="left" vertical="center"/>
    </xf>
    <xf numFmtId="0" fontId="25" fillId="0" borderId="1" xfId="0" applyFont="1" applyFill="1" applyBorder="1" applyAlignment="1">
      <alignment horizontal="left" vertical="center"/>
    </xf>
    <xf numFmtId="0" fontId="28" fillId="0" borderId="0" xfId="0" applyFont="1" applyFill="1" applyBorder="1" applyAlignment="1">
      <alignment vertical="center"/>
    </xf>
    <xf numFmtId="0" fontId="29" fillId="0" borderId="0" xfId="0" applyFont="1" applyFill="1" applyBorder="1" applyAlignment="1">
      <alignment vertical="center"/>
    </xf>
    <xf numFmtId="0" fontId="24"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5" fillId="0" borderId="1" xfId="0" applyFont="1" applyFill="1" applyBorder="1" applyAlignment="1">
      <alignment horizontal="left" vertical="center" wrapText="1"/>
    </xf>
    <xf numFmtId="4" fontId="26" fillId="0" borderId="1" xfId="0" applyNumberFormat="1" applyFont="1" applyFill="1" applyBorder="1" applyAlignment="1">
      <alignment horizontal="right" vertical="center" wrapText="1"/>
    </xf>
    <xf numFmtId="0" fontId="26" fillId="0" borderId="1" xfId="0" applyFont="1" applyFill="1" applyBorder="1" applyAlignment="1">
      <alignment horizontal="left" vertical="center" wrapText="1"/>
    </xf>
    <xf numFmtId="0" fontId="27" fillId="0" borderId="0" xfId="0" applyFont="1" applyFill="1" applyBorder="1" applyAlignment="1">
      <alignment vertical="center" wrapText="1"/>
    </xf>
    <xf numFmtId="0" fontId="24" fillId="0" borderId="0" xfId="0" applyFont="1" applyFill="1" applyBorder="1" applyAlignment="1">
      <alignment vertical="center" wrapText="1"/>
    </xf>
    <xf numFmtId="0" fontId="26" fillId="0" borderId="0" xfId="0" applyFont="1" applyFill="1" applyBorder="1" applyAlignment="1">
      <alignment vertical="center" wrapText="1"/>
    </xf>
    <xf numFmtId="0" fontId="26" fillId="0" borderId="1" xfId="0" applyFont="1" applyFill="1" applyBorder="1" applyAlignment="1">
      <alignment vertical="center" wrapText="1"/>
    </xf>
    <xf numFmtId="4" fontId="26" fillId="0" borderId="1" xfId="0" applyNumberFormat="1" applyFont="1" applyFill="1" applyBorder="1" applyAlignment="1">
      <alignment vertical="center" wrapText="1"/>
    </xf>
    <xf numFmtId="0" fontId="29" fillId="0" borderId="0" xfId="0" applyFont="1" applyFill="1" applyBorder="1" applyAlignment="1">
      <alignment horizontal="left" vertical="center" wrapText="1"/>
    </xf>
    <xf numFmtId="0" fontId="29" fillId="0" borderId="0" xfId="0" applyFont="1" applyFill="1" applyBorder="1" applyAlignment="1">
      <alignment vertical="center" wrapText="1"/>
    </xf>
    <xf numFmtId="0" fontId="24" fillId="0" borderId="0" xfId="0" applyFont="1" applyFill="1" applyBorder="1" applyAlignment="1">
      <alignment horizontal="right" vertical="center" wrapText="1"/>
    </xf>
    <xf numFmtId="0" fontId="17" fillId="0" borderId="0" xfId="0" applyFont="1" applyFill="1" applyBorder="1" applyAlignment="1">
      <alignment vertical="center"/>
    </xf>
    <xf numFmtId="0" fontId="30" fillId="0" borderId="0" xfId="0" applyFont="1" applyFill="1" applyBorder="1" applyAlignment="1">
      <alignment vertical="center"/>
    </xf>
    <xf numFmtId="0" fontId="20" fillId="0" borderId="0" xfId="0" applyFont="1" applyFill="1" applyBorder="1" applyAlignment="1">
      <alignment horizontal="center" vertical="center"/>
    </xf>
    <xf numFmtId="0" fontId="29"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2" fillId="0" borderId="1" xfId="0" applyFont="1" applyFill="1" applyBorder="1" applyAlignment="1">
      <alignment vertical="center" wrapText="1"/>
    </xf>
    <xf numFmtId="4" fontId="32" fillId="0" borderId="1" xfId="0" applyNumberFormat="1" applyFont="1" applyFill="1" applyBorder="1" applyAlignment="1">
      <alignment horizontal="center" vertical="center" wrapText="1"/>
    </xf>
    <xf numFmtId="0" fontId="32" fillId="0" borderId="1"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0" xfId="0" applyFont="1" applyFill="1" applyBorder="1" applyAlignment="1">
      <alignment horizontal="center" vertical="center" wrapText="1"/>
    </xf>
    <xf numFmtId="0" fontId="33" fillId="0" borderId="0" xfId="0" applyFont="1" applyFill="1" applyBorder="1" applyAlignment="1">
      <alignment vertical="center" wrapText="1"/>
    </xf>
    <xf numFmtId="0" fontId="2" fillId="0" borderId="0" xfId="895" applyNumberFormat="1" applyFont="1" applyFill="1" applyAlignment="1" applyProtection="1">
      <alignment horizontal="center" vertical="center" wrapText="1"/>
    </xf>
    <xf numFmtId="0" fontId="31" fillId="0" borderId="1" xfId="0" applyFont="1" applyFill="1" applyBorder="1" applyAlignment="1">
      <alignment vertical="center" wrapText="1"/>
    </xf>
    <xf numFmtId="0" fontId="32" fillId="0" borderId="1" xfId="0" applyFont="1" applyFill="1" applyBorder="1" applyAlignment="1">
      <alignment horizontal="center" vertical="center" wrapText="1"/>
    </xf>
    <xf numFmtId="200" fontId="32" fillId="0" borderId="1" xfId="0" applyNumberFormat="1" applyFont="1" applyFill="1" applyBorder="1" applyAlignment="1">
      <alignment vertical="center" wrapText="1"/>
    </xf>
    <xf numFmtId="200" fontId="32" fillId="0" borderId="1" xfId="0" applyNumberFormat="1" applyFont="1" applyFill="1" applyBorder="1" applyAlignment="1">
      <alignment horizontal="center" vertical="center" wrapText="1"/>
    </xf>
    <xf numFmtId="0" fontId="33" fillId="0" borderId="0" xfId="895" applyFill="1" applyAlignment="1"/>
    <xf numFmtId="0" fontId="33" fillId="0" borderId="0" xfId="895" applyFill="1" applyAlignment="1">
      <alignment horizontal="right" vertical="center"/>
    </xf>
    <xf numFmtId="0" fontId="2" fillId="0" borderId="0" xfId="895" applyNumberFormat="1" applyFont="1" applyFill="1" applyAlignment="1" applyProtection="1">
      <alignment horizontal="right" vertical="center" wrapText="1"/>
    </xf>
    <xf numFmtId="0" fontId="17" fillId="0" borderId="0" xfId="569" applyFont="1" applyFill="1" applyAlignment="1" applyProtection="1">
      <alignment horizontal="left" vertical="center"/>
    </xf>
    <xf numFmtId="195" fontId="34" fillId="0" borderId="0" xfId="569" applyNumberFormat="1" applyFont="1" applyFill="1" applyAlignment="1">
      <alignment horizontal="right" vertical="center"/>
    </xf>
    <xf numFmtId="0" fontId="34" fillId="0" borderId="0" xfId="569" applyFont="1" applyFill="1" applyAlignment="1">
      <alignment horizontal="right" vertical="center"/>
    </xf>
    <xf numFmtId="191" fontId="34" fillId="0" borderId="0" xfId="569" applyNumberFormat="1" applyFont="1" applyFill="1" applyBorder="1" applyAlignment="1" applyProtection="1">
      <alignment horizontal="right"/>
    </xf>
    <xf numFmtId="2" fontId="31" fillId="0" borderId="1" xfId="822" applyNumberFormat="1" applyFont="1" applyFill="1" applyBorder="1" applyAlignment="1" applyProtection="1">
      <alignment horizontal="center" vertical="center" wrapText="1"/>
    </xf>
    <xf numFmtId="187" fontId="31" fillId="0" borderId="1" xfId="998" applyNumberFormat="1" applyFont="1" applyFill="1" applyBorder="1" applyAlignment="1">
      <alignment horizontal="center" vertical="center" wrapText="1"/>
    </xf>
    <xf numFmtId="187" fontId="31" fillId="0" borderId="2" xfId="998" applyNumberFormat="1" applyFont="1" applyFill="1" applyBorder="1" applyAlignment="1">
      <alignment horizontal="center" vertical="center" wrapText="1"/>
    </xf>
    <xf numFmtId="49" fontId="31" fillId="0" borderId="1" xfId="824" applyNumberFormat="1" applyFont="1" applyFill="1" applyBorder="1" applyAlignment="1" applyProtection="1">
      <alignment horizontal="left" vertical="center"/>
    </xf>
    <xf numFmtId="198" fontId="16" fillId="0" borderId="4" xfId="28" applyNumberFormat="1" applyFont="1" applyFill="1" applyBorder="1" applyAlignment="1">
      <alignment horizontal="right" vertical="center" wrapText="1"/>
    </xf>
    <xf numFmtId="10" fontId="31" fillId="0" borderId="1" xfId="569" applyNumberFormat="1" applyFont="1" applyFill="1" applyBorder="1" applyAlignment="1" applyProtection="1">
      <alignment horizontal="right" vertical="center" wrapText="1"/>
    </xf>
    <xf numFmtId="49" fontId="32" fillId="0" borderId="1" xfId="824" applyNumberFormat="1" applyFont="1" applyFill="1" applyBorder="1" applyAlignment="1" applyProtection="1">
      <alignment horizontal="left" vertical="center"/>
    </xf>
    <xf numFmtId="198" fontId="17" fillId="0" borderId="5" xfId="28" applyNumberFormat="1" applyFont="1" applyFill="1" applyBorder="1" applyAlignment="1">
      <alignment horizontal="right" vertical="center" wrapText="1"/>
    </xf>
    <xf numFmtId="198" fontId="35" fillId="0" borderId="1" xfId="28" applyNumberFormat="1" applyFont="1" applyFill="1" applyBorder="1" applyAlignment="1" applyProtection="1">
      <alignment vertical="center" wrapText="1"/>
    </xf>
    <xf numFmtId="198" fontId="17" fillId="0" borderId="6" xfId="28" applyNumberFormat="1" applyFont="1" applyFill="1" applyBorder="1" applyAlignment="1" applyProtection="1">
      <alignment horizontal="right" vertical="center" wrapText="1"/>
    </xf>
    <xf numFmtId="198" fontId="16" fillId="0" borderId="5" xfId="28" applyNumberFormat="1" applyFont="1" applyFill="1" applyBorder="1" applyAlignment="1">
      <alignment horizontal="right" vertical="center" wrapText="1"/>
    </xf>
    <xf numFmtId="198" fontId="16" fillId="0" borderId="1" xfId="28" applyNumberFormat="1" applyFont="1" applyFill="1" applyBorder="1" applyAlignment="1">
      <alignment horizontal="right" vertical="center" wrapText="1"/>
    </xf>
    <xf numFmtId="198" fontId="17" fillId="0" borderId="1" xfId="28" applyNumberFormat="1" applyFont="1" applyFill="1" applyBorder="1" applyAlignment="1" applyProtection="1">
      <alignment horizontal="right" vertical="center" wrapText="1"/>
    </xf>
    <xf numFmtId="198" fontId="35" fillId="0" borderId="0" xfId="28" applyNumberFormat="1" applyFont="1" applyFill="1" applyBorder="1" applyAlignment="1" applyProtection="1">
      <alignment vertical="center" wrapText="1"/>
    </xf>
    <xf numFmtId="198" fontId="17" fillId="0" borderId="4" xfId="28" applyNumberFormat="1" applyFont="1" applyFill="1" applyBorder="1" applyAlignment="1" applyProtection="1">
      <alignment horizontal="right" vertical="center" wrapText="1"/>
    </xf>
    <xf numFmtId="198" fontId="16" fillId="0" borderId="1" xfId="28" applyNumberFormat="1" applyFont="1" applyFill="1" applyBorder="1" applyAlignment="1" applyProtection="1">
      <alignment horizontal="right" vertical="center" wrapText="1"/>
    </xf>
    <xf numFmtId="198" fontId="16" fillId="0" borderId="7" xfId="28" applyNumberFormat="1" applyFont="1" applyFill="1" applyBorder="1" applyAlignment="1">
      <alignment horizontal="right" vertical="center" wrapText="1"/>
    </xf>
    <xf numFmtId="198" fontId="17" fillId="0" borderId="5" xfId="28" applyNumberFormat="1" applyFont="1" applyFill="1" applyBorder="1" applyAlignment="1" applyProtection="1">
      <alignment horizontal="right" vertical="center" wrapText="1"/>
    </xf>
    <xf numFmtId="198" fontId="16" fillId="0" borderId="8" xfId="28" applyNumberFormat="1" applyFont="1" applyFill="1" applyBorder="1" applyAlignment="1">
      <alignment horizontal="right" vertical="center" wrapText="1"/>
    </xf>
    <xf numFmtId="198" fontId="17" fillId="3" borderId="4" xfId="28" applyNumberFormat="1" applyFont="1" applyFill="1" applyBorder="1" applyAlignment="1" applyProtection="1">
      <alignment horizontal="right" vertical="center" wrapText="1"/>
    </xf>
    <xf numFmtId="49" fontId="31" fillId="0" borderId="1" xfId="824" applyNumberFormat="1" applyFont="1" applyFill="1" applyBorder="1" applyAlignment="1" applyProtection="1">
      <alignment horizontal="distributed" vertical="center"/>
    </xf>
    <xf numFmtId="198" fontId="17" fillId="0" borderId="4" xfId="28" applyNumberFormat="1" applyFont="1" applyFill="1" applyBorder="1" applyAlignment="1">
      <alignment horizontal="right" vertical="center" wrapText="1"/>
    </xf>
    <xf numFmtId="198" fontId="17" fillId="3" borderId="7" xfId="28" applyNumberFormat="1" applyFont="1" applyFill="1" applyBorder="1" applyAlignment="1" applyProtection="1">
      <alignment horizontal="right" vertical="center" wrapText="1"/>
    </xf>
    <xf numFmtId="49" fontId="31" fillId="0" borderId="1" xfId="902" applyNumberFormat="1" applyFont="1" applyFill="1" applyBorder="1" applyAlignment="1" applyProtection="1">
      <alignment horizontal="left" vertical="center"/>
    </xf>
    <xf numFmtId="198" fontId="4" fillId="0" borderId="1" xfId="28" applyNumberFormat="1" applyFont="1" applyFill="1" applyBorder="1" applyAlignment="1" applyProtection="1">
      <alignment vertical="center" wrapText="1"/>
    </xf>
    <xf numFmtId="49" fontId="31" fillId="0" borderId="1" xfId="902" applyNumberFormat="1" applyFont="1" applyFill="1" applyBorder="1" applyAlignment="1" applyProtection="1">
      <alignment horizontal="distributed" vertical="center"/>
    </xf>
    <xf numFmtId="0" fontId="33" fillId="0" borderId="0" xfId="766" applyAlignment="1"/>
    <xf numFmtId="198" fontId="33" fillId="0" borderId="0" xfId="766" applyNumberFormat="1" applyAlignment="1"/>
    <xf numFmtId="10" fontId="33" fillId="0" borderId="0" xfId="766" applyNumberFormat="1" applyAlignment="1"/>
    <xf numFmtId="0" fontId="33" fillId="0" borderId="0" xfId="698" applyFill="1" applyAlignment="1"/>
    <xf numFmtId="0" fontId="33" fillId="0" borderId="0" xfId="698" applyAlignment="1"/>
    <xf numFmtId="0" fontId="2" fillId="0" borderId="0" xfId="698" applyNumberFormat="1" applyFont="1" applyFill="1" applyAlignment="1" applyProtection="1">
      <alignment horizontal="center" vertical="center" wrapText="1"/>
    </xf>
    <xf numFmtId="0" fontId="32" fillId="0" borderId="0" xfId="698" applyFont="1" applyFill="1" applyAlignment="1" applyProtection="1">
      <alignment horizontal="left" vertical="center"/>
    </xf>
    <xf numFmtId="195" fontId="32" fillId="0" borderId="0" xfId="698" applyNumberFormat="1" applyFont="1" applyFill="1" applyAlignment="1" applyProtection="1">
      <alignment horizontal="right"/>
    </xf>
    <xf numFmtId="0" fontId="36" fillId="0" borderId="0" xfId="698" applyFont="1" applyFill="1" applyAlignment="1">
      <alignment vertical="center"/>
    </xf>
    <xf numFmtId="0" fontId="32" fillId="0" borderId="0" xfId="698" applyFont="1" applyFill="1" applyAlignment="1">
      <alignment horizontal="right" vertical="center"/>
    </xf>
    <xf numFmtId="0" fontId="31" fillId="0" borderId="1" xfId="698" applyNumberFormat="1" applyFont="1" applyFill="1" applyBorder="1" applyAlignment="1" applyProtection="1">
      <alignment horizontal="center" vertical="center"/>
    </xf>
    <xf numFmtId="187" fontId="31" fillId="0" borderId="1" xfId="998" applyNumberFormat="1" applyFont="1" applyBorder="1" applyAlignment="1">
      <alignment horizontal="center" vertical="center" wrapText="1"/>
    </xf>
    <xf numFmtId="187" fontId="31" fillId="0" borderId="2" xfId="998" applyNumberFormat="1" applyFont="1" applyBorder="1" applyAlignment="1">
      <alignment horizontal="center" vertical="center" wrapText="1"/>
    </xf>
    <xf numFmtId="49" fontId="31" fillId="0" borderId="1" xfId="920" applyNumberFormat="1" applyFont="1" applyFill="1" applyBorder="1" applyAlignment="1" applyProtection="1">
      <alignment vertical="center"/>
    </xf>
    <xf numFmtId="198" fontId="16" fillId="0" borderId="4" xfId="868" applyNumberFormat="1" applyFont="1" applyBorder="1" applyAlignment="1">
      <alignment horizontal="right" vertical="center" wrapText="1"/>
    </xf>
    <xf numFmtId="10" fontId="17" fillId="0" borderId="1" xfId="627" applyNumberFormat="1" applyFont="1" applyFill="1" applyBorder="1" applyAlignment="1">
      <alignment horizontal="right" vertical="center" wrapText="1"/>
    </xf>
    <xf numFmtId="49" fontId="32" fillId="0" borderId="1" xfId="920" applyNumberFormat="1" applyFont="1" applyFill="1" applyBorder="1" applyAlignment="1" applyProtection="1">
      <alignment vertical="center"/>
    </xf>
    <xf numFmtId="198" fontId="17" fillId="0" borderId="4" xfId="868" applyNumberFormat="1" applyFont="1" applyBorder="1" applyAlignment="1">
      <alignment horizontal="right" vertical="center" wrapText="1"/>
    </xf>
    <xf numFmtId="198" fontId="32" fillId="0" borderId="4" xfId="868" applyNumberFormat="1" applyFont="1" applyBorder="1" applyAlignment="1">
      <alignment horizontal="right" vertical="center" wrapText="1"/>
    </xf>
    <xf numFmtId="198" fontId="16" fillId="0" borderId="7" xfId="868" applyNumberFormat="1" applyFont="1" applyBorder="1" applyAlignment="1">
      <alignment horizontal="right" vertical="center" wrapText="1"/>
    </xf>
    <xf numFmtId="198" fontId="33" fillId="0" borderId="1" xfId="766" applyNumberFormat="1" applyBorder="1" applyAlignment="1"/>
    <xf numFmtId="198" fontId="17" fillId="0" borderId="9" xfId="868" applyNumberFormat="1" applyFont="1" applyFill="1" applyBorder="1" applyAlignment="1">
      <alignment horizontal="right" vertical="center" wrapText="1"/>
    </xf>
    <xf numFmtId="198" fontId="17" fillId="0" borderId="10" xfId="868" applyNumberFormat="1" applyFont="1" applyFill="1" applyBorder="1" applyAlignment="1">
      <alignment horizontal="right" vertical="center" wrapText="1"/>
    </xf>
    <xf numFmtId="198" fontId="17" fillId="0" borderId="11" xfId="868" applyNumberFormat="1" applyFont="1" applyBorder="1" applyAlignment="1">
      <alignment horizontal="right" vertical="center" wrapText="1"/>
    </xf>
    <xf numFmtId="198" fontId="17" fillId="0" borderId="12" xfId="868" applyNumberFormat="1" applyFont="1" applyFill="1" applyBorder="1" applyAlignment="1">
      <alignment horizontal="right" vertical="center" wrapText="1"/>
    </xf>
    <xf numFmtId="198" fontId="17" fillId="3" borderId="13" xfId="868" applyNumberFormat="1" applyFont="1" applyFill="1" applyBorder="1" applyAlignment="1">
      <alignment horizontal="right" vertical="center" wrapText="1"/>
    </xf>
    <xf numFmtId="198" fontId="17" fillId="0" borderId="14" xfId="868" applyNumberFormat="1" applyFont="1" applyFill="1" applyBorder="1" applyAlignment="1">
      <alignment horizontal="right" vertical="center" wrapText="1"/>
    </xf>
    <xf numFmtId="198" fontId="17" fillId="3" borderId="15" xfId="868" applyNumberFormat="1" applyFont="1" applyFill="1" applyBorder="1" applyAlignment="1">
      <alignment horizontal="right" vertical="center" wrapText="1"/>
    </xf>
    <xf numFmtId="198" fontId="17" fillId="0" borderId="8" xfId="868" applyNumberFormat="1" applyFont="1" applyFill="1" applyBorder="1" applyAlignment="1">
      <alignment horizontal="right" vertical="center" wrapText="1"/>
    </xf>
    <xf numFmtId="198" fontId="17" fillId="3" borderId="4" xfId="868" applyNumberFormat="1" applyFont="1" applyFill="1" applyBorder="1" applyAlignment="1">
      <alignment horizontal="right" vertical="center" wrapText="1"/>
    </xf>
    <xf numFmtId="49" fontId="32" fillId="0" borderId="1" xfId="902" applyNumberFormat="1" applyFont="1" applyFill="1" applyBorder="1" applyAlignment="1" applyProtection="1">
      <alignment vertical="center"/>
    </xf>
    <xf numFmtId="0" fontId="33" fillId="0" borderId="0" xfId="766" applyFill="1" applyAlignment="1"/>
    <xf numFmtId="0" fontId="2" fillId="0" borderId="0" xfId="766" applyNumberFormat="1" applyFont="1" applyFill="1" applyAlignment="1" applyProtection="1">
      <alignment horizontal="center" vertical="center" wrapText="1"/>
    </xf>
    <xf numFmtId="198" fontId="2" fillId="0" borderId="0" xfId="766" applyNumberFormat="1" applyFont="1" applyFill="1" applyAlignment="1" applyProtection="1">
      <alignment horizontal="center" vertical="center" wrapText="1"/>
    </xf>
    <xf numFmtId="10" fontId="2" fillId="0" borderId="0" xfId="766" applyNumberFormat="1" applyFont="1" applyFill="1" applyAlignment="1" applyProtection="1">
      <alignment horizontal="center" vertical="center" wrapText="1"/>
    </xf>
    <xf numFmtId="0" fontId="17" fillId="0" borderId="0" xfId="711" applyFont="1" applyAlignment="1" applyProtection="1">
      <alignment horizontal="left" vertical="center"/>
    </xf>
    <xf numFmtId="198" fontId="34" fillId="0" borderId="0" xfId="711" applyNumberFormat="1" applyFont="1" applyAlignment="1"/>
    <xf numFmtId="10" fontId="37" fillId="0" borderId="0" xfId="711" applyNumberFormat="1" applyFont="1" applyFill="1" applyBorder="1" applyAlignment="1" applyProtection="1">
      <alignment horizontal="right"/>
    </xf>
    <xf numFmtId="198" fontId="31" fillId="0" borderId="1" xfId="998" applyNumberFormat="1" applyFont="1" applyBorder="1" applyAlignment="1">
      <alignment horizontal="center" vertical="center" wrapText="1"/>
    </xf>
    <xf numFmtId="198" fontId="31" fillId="0" borderId="2" xfId="998" applyNumberFormat="1" applyFont="1" applyBorder="1" applyAlignment="1">
      <alignment horizontal="center" vertical="center" wrapText="1"/>
    </xf>
    <xf numFmtId="10" fontId="31" fillId="0" borderId="2" xfId="998" applyNumberFormat="1" applyFont="1" applyBorder="1" applyAlignment="1">
      <alignment horizontal="center" vertical="center" wrapText="1"/>
    </xf>
    <xf numFmtId="0" fontId="33" fillId="0" borderId="0" xfId="766" applyAlignment="1">
      <alignment vertical="center"/>
    </xf>
    <xf numFmtId="0" fontId="32" fillId="0" borderId="0" xfId="766" applyFont="1" applyFill="1" applyAlignment="1" applyProtection="1">
      <alignment horizontal="left" vertical="center"/>
    </xf>
    <xf numFmtId="198" fontId="32" fillId="0" borderId="0" xfId="766" applyNumberFormat="1" applyFont="1" applyFill="1" applyAlignment="1" applyProtection="1">
      <alignment horizontal="right" vertical="center"/>
    </xf>
    <xf numFmtId="198" fontId="36" fillId="0" borderId="0" xfId="766" applyNumberFormat="1" applyFont="1" applyFill="1" applyAlignment="1">
      <alignment vertical="center"/>
    </xf>
    <xf numFmtId="198" fontId="32" fillId="0" borderId="0" xfId="766" applyNumberFormat="1" applyFont="1" applyFill="1" applyAlignment="1">
      <alignment horizontal="right" vertical="center"/>
    </xf>
    <xf numFmtId="0" fontId="31" fillId="0" borderId="1" xfId="916" applyNumberFormat="1" applyFont="1" applyFill="1" applyBorder="1" applyAlignment="1" applyProtection="1">
      <alignment horizontal="center" vertical="center"/>
    </xf>
    <xf numFmtId="198" fontId="17" fillId="0" borderId="16" xfId="868" applyNumberFormat="1" applyFont="1" applyFill="1" applyBorder="1" applyAlignment="1">
      <alignment horizontal="right" vertical="center" wrapText="1"/>
    </xf>
    <xf numFmtId="49" fontId="32" fillId="0" borderId="2" xfId="902" applyNumberFormat="1" applyFont="1" applyFill="1" applyBorder="1" applyAlignment="1" applyProtection="1">
      <alignment vertical="center"/>
    </xf>
    <xf numFmtId="0" fontId="33" fillId="0" borderId="0" xfId="998">
      <alignment vertical="center"/>
    </xf>
    <xf numFmtId="0" fontId="9" fillId="0" borderId="0" xfId="998" applyFont="1" applyAlignment="1">
      <alignment horizontal="center" vertical="center" wrapText="1"/>
    </xf>
    <xf numFmtId="0" fontId="33" fillId="0" borderId="0" xfId="998" applyFill="1">
      <alignment vertical="center"/>
    </xf>
    <xf numFmtId="0" fontId="1" fillId="0" borderId="0" xfId="0" applyFont="1" applyFill="1" applyAlignment="1">
      <alignment vertical="center"/>
    </xf>
    <xf numFmtId="0" fontId="38" fillId="0" borderId="0" xfId="659" applyFont="1" applyAlignment="1">
      <alignment horizontal="center" vertical="center" shrinkToFit="1"/>
    </xf>
    <xf numFmtId="0" fontId="13" fillId="0" borderId="0" xfId="659" applyFont="1" applyAlignment="1">
      <alignment horizontal="center" vertical="center" shrinkToFit="1"/>
    </xf>
    <xf numFmtId="0" fontId="17" fillId="0" borderId="0" xfId="659" applyFont="1" applyBorder="1" applyAlignment="1">
      <alignment horizontal="left" vertical="center" wrapText="1"/>
    </xf>
    <xf numFmtId="0" fontId="17" fillId="0" borderId="0" xfId="0" applyFont="1" applyFill="1" applyAlignment="1">
      <alignment horizontal="right"/>
    </xf>
    <xf numFmtId="0" fontId="31" fillId="0" borderId="1" xfId="1073" applyFont="1" applyBorder="1" applyAlignment="1">
      <alignment horizontal="center" vertical="center"/>
    </xf>
    <xf numFmtId="49" fontId="31" fillId="0" borderId="1" xfId="0" applyNumberFormat="1" applyFont="1" applyFill="1" applyBorder="1" applyAlignment="1" applyProtection="1">
      <alignment horizontal="center" vertical="center" wrapText="1"/>
    </xf>
    <xf numFmtId="201" fontId="32" fillId="0" borderId="1" xfId="28" applyNumberFormat="1" applyFont="1" applyBorder="1" applyAlignment="1">
      <alignment horizontal="center" vertical="center" wrapText="1"/>
    </xf>
    <xf numFmtId="49" fontId="31" fillId="0" borderId="1" xfId="0" applyNumberFormat="1" applyFont="1" applyFill="1" applyBorder="1" applyAlignment="1" applyProtection="1">
      <alignment vertical="center" wrapText="1"/>
    </xf>
    <xf numFmtId="201" fontId="32" fillId="0" borderId="1" xfId="28" applyNumberFormat="1" applyFont="1" applyBorder="1" applyAlignment="1">
      <alignment horizontal="right"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xf>
    <xf numFmtId="0" fontId="16" fillId="0" borderId="1" xfId="0" applyFont="1" applyFill="1" applyBorder="1" applyAlignment="1">
      <alignment horizontal="center" vertical="center"/>
    </xf>
    <xf numFmtId="0" fontId="39" fillId="0" borderId="1" xfId="998" applyFont="1" applyFill="1" applyBorder="1" applyAlignment="1">
      <alignment horizontal="center" vertical="center"/>
    </xf>
    <xf numFmtId="0" fontId="33" fillId="0" borderId="0" xfId="998" applyFill="1" applyAlignment="1">
      <alignment horizontal="center" vertical="center"/>
    </xf>
    <xf numFmtId="0" fontId="17" fillId="0" borderId="0" xfId="0" applyFont="1" applyFill="1" applyAlignment="1">
      <alignment horizontal="center"/>
    </xf>
    <xf numFmtId="0" fontId="0" fillId="0" borderId="0" xfId="0" applyFill="1" applyAlignment="1"/>
    <xf numFmtId="0" fontId="13" fillId="0" borderId="0" xfId="627" applyFont="1" applyFill="1" applyAlignment="1">
      <alignment horizontal="center" vertical="center" shrinkToFit="1"/>
    </xf>
    <xf numFmtId="0" fontId="17" fillId="0" borderId="0" xfId="627" applyFont="1" applyFill="1" applyAlignment="1">
      <alignment horizontal="left" vertical="center" wrapText="1"/>
    </xf>
    <xf numFmtId="187" fontId="32" fillId="0" borderId="0" xfId="1071" applyNumberFormat="1" applyFont="1" applyFill="1" applyBorder="1" applyAlignment="1">
      <alignment horizontal="right" vertical="center"/>
    </xf>
    <xf numFmtId="0" fontId="31" fillId="0" borderId="2" xfId="1071" applyFont="1" applyFill="1" applyBorder="1" applyAlignment="1">
      <alignment horizontal="center" vertical="center"/>
    </xf>
    <xf numFmtId="201" fontId="31" fillId="0" borderId="1" xfId="998" applyNumberFormat="1" applyFont="1" applyFill="1" applyBorder="1" applyAlignment="1">
      <alignment horizontal="right" vertical="center" wrapText="1"/>
    </xf>
    <xf numFmtId="202" fontId="31" fillId="0" borderId="1" xfId="998" applyNumberFormat="1" applyFont="1" applyFill="1" applyBorder="1" applyAlignment="1">
      <alignment horizontal="right" vertical="center" wrapText="1"/>
    </xf>
    <xf numFmtId="0" fontId="32" fillId="0" borderId="1" xfId="649" applyNumberFormat="1" applyFont="1" applyFill="1" applyBorder="1" applyAlignment="1">
      <alignment horizontal="left" vertical="center" wrapText="1"/>
    </xf>
    <xf numFmtId="201" fontId="32" fillId="0" borderId="1" xfId="998" applyNumberFormat="1" applyFont="1" applyFill="1" applyBorder="1" applyAlignment="1">
      <alignment horizontal="right" vertical="center" wrapText="1"/>
    </xf>
    <xf numFmtId="202" fontId="32" fillId="0" borderId="1" xfId="998" applyNumberFormat="1" applyFont="1" applyFill="1" applyBorder="1" applyAlignment="1">
      <alignment horizontal="right" vertical="center" wrapText="1"/>
    </xf>
    <xf numFmtId="0" fontId="31" fillId="0" borderId="1" xfId="998" applyFont="1" applyFill="1" applyBorder="1" applyAlignment="1">
      <alignment horizontal="distributed" vertical="center" wrapText="1"/>
    </xf>
    <xf numFmtId="0" fontId="31" fillId="0" borderId="1" xfId="649" applyNumberFormat="1" applyFont="1" applyFill="1" applyBorder="1" applyAlignment="1">
      <alignment horizontal="left" vertical="center" wrapText="1"/>
    </xf>
    <xf numFmtId="0" fontId="32" fillId="0" borderId="1" xfId="649" applyNumberFormat="1" applyFont="1" applyFill="1" applyBorder="1" applyAlignment="1">
      <alignment horizontal="left" vertical="center" wrapText="1" indent="2"/>
    </xf>
    <xf numFmtId="201" fontId="17" fillId="0" borderId="17" xfId="0" applyNumberFormat="1" applyFont="1" applyFill="1" applyBorder="1" applyAlignment="1">
      <alignment horizontal="right" vertical="center" wrapText="1"/>
    </xf>
    <xf numFmtId="0" fontId="31" fillId="0" borderId="1" xfId="998" applyFont="1" applyFill="1" applyBorder="1" applyAlignment="1">
      <alignment horizontal="left" vertical="center" wrapText="1"/>
    </xf>
    <xf numFmtId="201" fontId="16" fillId="0" borderId="18" xfId="0" applyNumberFormat="1" applyFont="1" applyFill="1" applyBorder="1" applyAlignment="1">
      <alignment horizontal="right" vertical="center" wrapText="1"/>
    </xf>
    <xf numFmtId="0" fontId="33" fillId="0" borderId="0" xfId="649" applyAlignment="1"/>
    <xf numFmtId="0" fontId="33" fillId="0" borderId="0" xfId="649" applyFill="1" applyAlignment="1"/>
    <xf numFmtId="0" fontId="13" fillId="0" borderId="0" xfId="627" applyFont="1" applyAlignment="1">
      <alignment horizontal="center" vertical="center" shrinkToFit="1"/>
    </xf>
    <xf numFmtId="0" fontId="17" fillId="0" borderId="0" xfId="627" applyFont="1" applyAlignment="1">
      <alignment horizontal="left" vertical="center" wrapText="1"/>
    </xf>
    <xf numFmtId="0" fontId="32" fillId="0" borderId="0" xfId="649" applyFont="1" applyAlignment="1">
      <alignment horizontal="right"/>
    </xf>
    <xf numFmtId="0" fontId="31" fillId="0" borderId="1" xfId="649" applyFont="1" applyFill="1" applyBorder="1" applyAlignment="1">
      <alignment horizontal="center" vertical="center" wrapText="1"/>
    </xf>
    <xf numFmtId="49" fontId="31" fillId="0" borderId="8" xfId="0" applyNumberFormat="1" applyFont="1" applyFill="1" applyBorder="1" applyAlignment="1" applyProtection="1">
      <alignment vertical="center" wrapText="1"/>
    </xf>
    <xf numFmtId="201" fontId="31" fillId="0" borderId="1" xfId="28" applyNumberFormat="1" applyFont="1" applyFill="1" applyBorder="1" applyAlignment="1">
      <alignment horizontal="right" vertical="center" wrapText="1"/>
    </xf>
    <xf numFmtId="202" fontId="16" fillId="0" borderId="1" xfId="627" applyNumberFormat="1" applyFont="1" applyFill="1" applyBorder="1" applyAlignment="1">
      <alignment horizontal="right" vertical="center" wrapText="1"/>
    </xf>
    <xf numFmtId="49" fontId="32" fillId="0" borderId="8" xfId="0" applyNumberFormat="1" applyFont="1" applyFill="1" applyBorder="1" applyAlignment="1" applyProtection="1">
      <alignment vertical="center" wrapText="1"/>
    </xf>
    <xf numFmtId="202" fontId="17" fillId="0" borderId="1" xfId="0" applyNumberFormat="1" applyFont="1" applyBorder="1" applyAlignment="1">
      <alignment horizontal="right" vertical="center" wrapText="1"/>
    </xf>
    <xf numFmtId="202" fontId="17" fillId="0" borderId="1" xfId="627" applyNumberFormat="1" applyFont="1" applyFill="1" applyBorder="1" applyAlignment="1">
      <alignment horizontal="right" vertical="center" wrapText="1"/>
    </xf>
    <xf numFmtId="201" fontId="32" fillId="0" borderId="1" xfId="28" applyNumberFormat="1" applyFont="1" applyFill="1" applyBorder="1" applyAlignment="1">
      <alignment horizontal="right" vertical="center" wrapText="1"/>
    </xf>
    <xf numFmtId="201" fontId="32" fillId="0" borderId="1" xfId="627" applyNumberFormat="1" applyFont="1" applyFill="1" applyBorder="1" applyAlignment="1">
      <alignment horizontal="right" vertical="center" wrapText="1"/>
    </xf>
    <xf numFmtId="201" fontId="31" fillId="0" borderId="1" xfId="627" applyNumberFormat="1" applyFont="1" applyFill="1" applyBorder="1" applyAlignment="1">
      <alignment horizontal="right" vertical="center" wrapText="1"/>
    </xf>
    <xf numFmtId="201" fontId="32" fillId="0" borderId="1" xfId="965" applyNumberFormat="1" applyFont="1" applyFill="1" applyBorder="1" applyAlignment="1">
      <alignment horizontal="right" vertical="center" wrapText="1"/>
    </xf>
    <xf numFmtId="0" fontId="16" fillId="0" borderId="1" xfId="0" applyFont="1" applyBorder="1" applyAlignment="1">
      <alignment horizontal="distributed" vertical="center" wrapText="1"/>
    </xf>
    <xf numFmtId="49" fontId="31" fillId="0" borderId="8" xfId="0" applyNumberFormat="1" applyFont="1" applyFill="1" applyBorder="1" applyAlignment="1" applyProtection="1">
      <alignment horizontal="left" vertical="center" wrapText="1"/>
    </xf>
    <xf numFmtId="201" fontId="31" fillId="0" borderId="4" xfId="0" applyNumberFormat="1" applyFont="1" applyFill="1" applyBorder="1" applyAlignment="1">
      <alignment horizontal="right" vertical="center" wrapText="1"/>
    </xf>
    <xf numFmtId="0" fontId="31" fillId="3" borderId="1" xfId="998" applyFont="1" applyFill="1" applyBorder="1" applyAlignment="1">
      <alignment horizontal="distributed" vertical="center" wrapText="1"/>
    </xf>
    <xf numFmtId="201" fontId="31" fillId="0" borderId="6" xfId="28" applyNumberFormat="1" applyFont="1" applyFill="1" applyBorder="1" applyAlignment="1">
      <alignment horizontal="right" vertical="center" wrapText="1"/>
    </xf>
    <xf numFmtId="0" fontId="32" fillId="0" borderId="0" xfId="649" applyFont="1" applyFill="1" applyAlignment="1"/>
    <xf numFmtId="0" fontId="32" fillId="0" borderId="0" xfId="649" applyFont="1" applyFill="1" applyAlignment="1">
      <alignment horizontal="right"/>
    </xf>
    <xf numFmtId="0" fontId="31" fillId="0" borderId="1" xfId="1071" applyFont="1" applyFill="1" applyBorder="1" applyAlignment="1">
      <alignment horizontal="distributed" vertical="center" wrapText="1" indent="3"/>
    </xf>
    <xf numFmtId="41" fontId="16" fillId="0" borderId="1" xfId="0" applyNumberFormat="1" applyFont="1" applyFill="1" applyBorder="1" applyAlignment="1">
      <alignment horizontal="right" vertical="center" wrapText="1"/>
    </xf>
    <xf numFmtId="202" fontId="16" fillId="0" borderId="1" xfId="0" applyNumberFormat="1" applyFont="1" applyFill="1" applyBorder="1" applyAlignment="1">
      <alignment horizontal="right" vertical="center" wrapText="1"/>
    </xf>
    <xf numFmtId="41" fontId="32" fillId="0" borderId="1" xfId="998" applyNumberFormat="1" applyFont="1" applyFill="1" applyBorder="1" applyAlignment="1">
      <alignment horizontal="right" vertical="center" wrapText="1"/>
    </xf>
    <xf numFmtId="202" fontId="17" fillId="0" borderId="1" xfId="0" applyNumberFormat="1" applyFont="1" applyFill="1" applyBorder="1" applyAlignment="1">
      <alignment horizontal="right" vertical="center" wrapText="1"/>
    </xf>
    <xf numFmtId="41" fontId="31" fillId="0" borderId="1" xfId="998" applyNumberFormat="1" applyFont="1" applyFill="1" applyBorder="1" applyAlignment="1">
      <alignment horizontal="right" vertical="center" wrapText="1"/>
    </xf>
    <xf numFmtId="41" fontId="40" fillId="0" borderId="1" xfId="0" applyNumberFormat="1" applyFont="1" applyFill="1" applyBorder="1" applyAlignment="1"/>
    <xf numFmtId="0" fontId="16" fillId="0" borderId="1" xfId="0" applyFont="1" applyFill="1" applyBorder="1" applyAlignment="1">
      <alignment horizontal="distributed" vertical="center" wrapText="1"/>
    </xf>
    <xf numFmtId="0" fontId="31" fillId="0" borderId="1" xfId="1071" applyFont="1" applyFill="1" applyBorder="1" applyAlignment="1">
      <alignment horizontal="left" vertical="center" wrapText="1"/>
    </xf>
    <xf numFmtId="0" fontId="32" fillId="0" borderId="1" xfId="892" applyNumberFormat="1" applyFont="1" applyFill="1" applyBorder="1" applyAlignment="1">
      <alignment horizontal="left" vertical="center" wrapText="1" indent="2"/>
    </xf>
    <xf numFmtId="0" fontId="31" fillId="0" borderId="1" xfId="892" applyNumberFormat="1" applyFont="1" applyFill="1" applyBorder="1" applyAlignment="1">
      <alignment horizontal="left" vertical="center" wrapText="1"/>
    </xf>
    <xf numFmtId="191" fontId="32" fillId="0" borderId="0" xfId="895" applyNumberFormat="1" applyFont="1" applyFill="1" applyBorder="1" applyAlignment="1" applyProtection="1">
      <alignment horizontal="left" vertical="center"/>
    </xf>
    <xf numFmtId="0" fontId="32" fillId="0" borderId="0" xfId="649" applyFont="1" applyFill="1" applyBorder="1" applyAlignment="1">
      <alignment vertical="center"/>
    </xf>
    <xf numFmtId="0" fontId="32" fillId="0" borderId="0" xfId="649" applyFont="1" applyFill="1" applyAlignment="1">
      <alignment vertical="center"/>
    </xf>
    <xf numFmtId="191" fontId="34" fillId="0" borderId="0" xfId="895" applyNumberFormat="1" applyFont="1" applyFill="1" applyBorder="1" applyAlignment="1" applyProtection="1">
      <alignment horizontal="right" vertical="center"/>
    </xf>
    <xf numFmtId="41" fontId="31" fillId="0" borderId="1" xfId="965" applyNumberFormat="1" applyFont="1" applyFill="1" applyBorder="1" applyAlignment="1">
      <alignment horizontal="right" vertical="center" wrapText="1"/>
    </xf>
    <xf numFmtId="202" fontId="31" fillId="0" borderId="1" xfId="38" applyNumberFormat="1" applyFont="1" applyFill="1" applyBorder="1" applyAlignment="1">
      <alignment horizontal="right" vertical="center" wrapText="1"/>
    </xf>
    <xf numFmtId="0" fontId="32" fillId="0" borderId="1" xfId="892" applyNumberFormat="1" applyFont="1" applyFill="1" applyBorder="1" applyAlignment="1">
      <alignment horizontal="left" vertical="center" wrapText="1"/>
    </xf>
    <xf numFmtId="41" fontId="32" fillId="0" borderId="1" xfId="965" applyNumberFormat="1" applyFont="1" applyFill="1" applyBorder="1" applyAlignment="1">
      <alignment horizontal="right" vertical="center" wrapText="1"/>
    </xf>
    <xf numFmtId="41" fontId="35" fillId="0" borderId="1" xfId="0" applyNumberFormat="1" applyFont="1" applyFill="1" applyBorder="1" applyAlignment="1">
      <alignment horizontal="right" vertical="center" wrapText="1"/>
    </xf>
    <xf numFmtId="202" fontId="32" fillId="0" borderId="1" xfId="38" applyNumberFormat="1" applyFont="1" applyFill="1" applyBorder="1" applyAlignment="1">
      <alignment horizontal="right" vertical="center" wrapText="1"/>
    </xf>
    <xf numFmtId="41" fontId="37" fillId="0" borderId="1" xfId="0" applyNumberFormat="1" applyFont="1" applyFill="1" applyBorder="1" applyAlignment="1">
      <alignment horizontal="right" vertical="center" wrapText="1"/>
    </xf>
    <xf numFmtId="0" fontId="32" fillId="0" borderId="2" xfId="892" applyNumberFormat="1" applyFont="1" applyFill="1" applyBorder="1" applyAlignment="1">
      <alignment horizontal="left" vertical="center" wrapText="1"/>
    </xf>
    <xf numFmtId="41" fontId="32" fillId="0" borderId="1" xfId="0" applyNumberFormat="1" applyFont="1" applyFill="1" applyBorder="1" applyAlignment="1" applyProtection="1">
      <alignment horizontal="right" vertical="center" wrapText="1"/>
    </xf>
    <xf numFmtId="41" fontId="17" fillId="0" borderId="1" xfId="0" applyNumberFormat="1" applyFont="1" applyFill="1" applyBorder="1" applyAlignment="1">
      <alignment horizontal="right" vertical="center" wrapText="1"/>
    </xf>
    <xf numFmtId="41" fontId="32" fillId="0" borderId="1" xfId="627" applyNumberFormat="1" applyFont="1" applyFill="1" applyBorder="1" applyAlignment="1">
      <alignment horizontal="right" vertical="center" wrapText="1"/>
    </xf>
    <xf numFmtId="41" fontId="31" fillId="0" borderId="1" xfId="0" applyNumberFormat="1" applyFont="1" applyFill="1" applyBorder="1" applyAlignment="1" applyProtection="1">
      <alignment horizontal="right" vertical="center" wrapText="1"/>
    </xf>
    <xf numFmtId="41" fontId="31" fillId="0" borderId="1" xfId="627" applyNumberFormat="1" applyFont="1" applyFill="1" applyBorder="1" applyAlignment="1">
      <alignment horizontal="right" vertical="center" wrapText="1"/>
    </xf>
    <xf numFmtId="49" fontId="32" fillId="0" borderId="8" xfId="0" applyNumberFormat="1" applyFont="1" applyFill="1" applyBorder="1" applyAlignment="1" applyProtection="1">
      <alignment horizontal="left" vertical="center" wrapText="1"/>
    </xf>
    <xf numFmtId="0" fontId="41" fillId="0" borderId="0" xfId="0" applyFont="1" applyAlignment="1"/>
    <xf numFmtId="0" fontId="13" fillId="0" borderId="0" xfId="902" applyFont="1" applyFill="1" applyAlignment="1">
      <alignment horizontal="center" vertical="center"/>
    </xf>
    <xf numFmtId="0" fontId="17" fillId="0" borderId="0" xfId="902" applyFont="1" applyFill="1" applyAlignment="1">
      <alignment horizontal="left" vertical="center"/>
    </xf>
    <xf numFmtId="0" fontId="17" fillId="0" borderId="0" xfId="0" applyFont="1" applyFill="1" applyAlignment="1">
      <alignment vertical="center"/>
    </xf>
    <xf numFmtId="0" fontId="17" fillId="0" borderId="0" xfId="902" applyFont="1" applyFill="1" applyAlignment="1">
      <alignment horizontal="right" vertical="center"/>
    </xf>
    <xf numFmtId="187" fontId="31" fillId="0" borderId="6" xfId="998"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201" fontId="32" fillId="0" borderId="1" xfId="0" applyNumberFormat="1" applyFont="1" applyFill="1" applyBorder="1" applyAlignment="1">
      <alignment vertical="center" wrapText="1"/>
    </xf>
    <xf numFmtId="202" fontId="32" fillId="0" borderId="1" xfId="38" applyNumberFormat="1" applyFont="1" applyFill="1" applyBorder="1" applyAlignment="1">
      <alignment vertical="center" wrapText="1"/>
    </xf>
    <xf numFmtId="0" fontId="16" fillId="0" borderId="1" xfId="0" applyFont="1" applyFill="1" applyBorder="1" applyAlignment="1">
      <alignment horizontal="center" vertical="center" wrapText="1"/>
    </xf>
    <xf numFmtId="201" fontId="31" fillId="0" borderId="1" xfId="0" applyNumberFormat="1" applyFont="1" applyFill="1" applyBorder="1" applyAlignment="1">
      <alignment vertical="center" wrapText="1"/>
    </xf>
    <xf numFmtId="0" fontId="10" fillId="0" borderId="0" xfId="998" applyFont="1" applyProtection="1">
      <alignment vertical="center"/>
    </xf>
    <xf numFmtId="0" fontId="39" fillId="0" borderId="0" xfId="998" applyFont="1" applyAlignment="1" applyProtection="1">
      <alignment horizontal="center" vertical="center"/>
    </xf>
    <xf numFmtId="0" fontId="32" fillId="2" borderId="0" xfId="998" applyFont="1" applyFill="1" applyProtection="1">
      <alignment vertical="center"/>
    </xf>
    <xf numFmtId="0" fontId="33" fillId="0" borderId="0" xfId="998" applyProtection="1">
      <alignment vertical="center"/>
    </xf>
    <xf numFmtId="198" fontId="33" fillId="3" borderId="0" xfId="998" applyNumberFormat="1" applyFill="1" applyAlignment="1" applyProtection="1">
      <alignment horizontal="center" vertical="center"/>
    </xf>
    <xf numFmtId="187" fontId="33" fillId="0" borderId="0" xfId="998" applyNumberFormat="1" applyAlignment="1" applyProtection="1">
      <alignment horizontal="center" vertical="center"/>
    </xf>
    <xf numFmtId="0" fontId="2" fillId="0" borderId="0" xfId="998" applyFont="1" applyFill="1" applyAlignment="1" applyProtection="1">
      <alignment horizontal="center" vertical="center"/>
    </xf>
    <xf numFmtId="198" fontId="2" fillId="0" borderId="0" xfId="998" applyNumberFormat="1" applyFont="1" applyFill="1" applyAlignment="1" applyProtection="1">
      <alignment horizontal="center" vertical="center"/>
    </xf>
    <xf numFmtId="0" fontId="32" fillId="0" borderId="0" xfId="998" applyFont="1" applyFill="1" applyProtection="1">
      <alignment vertical="center"/>
    </xf>
    <xf numFmtId="198" fontId="32" fillId="0" borderId="0" xfId="998" applyNumberFormat="1" applyFont="1" applyFill="1" applyAlignment="1" applyProtection="1">
      <alignment horizontal="center" vertical="center"/>
    </xf>
    <xf numFmtId="187" fontId="32" fillId="0" borderId="0" xfId="998" applyNumberFormat="1" applyFont="1" applyFill="1" applyBorder="1" applyAlignment="1" applyProtection="1">
      <alignment horizontal="center" vertical="center"/>
    </xf>
    <xf numFmtId="0" fontId="31" fillId="0" borderId="1" xfId="998" applyFont="1" applyFill="1" applyBorder="1" applyAlignment="1" applyProtection="1">
      <alignment horizontal="distributed" vertical="center" wrapText="1" indent="3"/>
    </xf>
    <xf numFmtId="198" fontId="31" fillId="0" borderId="1" xfId="998" applyNumberFormat="1" applyFont="1" applyFill="1" applyBorder="1" applyAlignment="1" applyProtection="1">
      <alignment horizontal="center" vertical="center" wrapText="1"/>
    </xf>
    <xf numFmtId="0" fontId="31" fillId="0" borderId="1" xfId="0" applyFont="1" applyFill="1" applyBorder="1" applyAlignment="1" applyProtection="1">
      <alignment vertical="center" wrapText="1"/>
    </xf>
    <xf numFmtId="198" fontId="31" fillId="0" borderId="1" xfId="28" applyNumberFormat="1" applyFont="1" applyFill="1" applyBorder="1" applyAlignment="1" applyProtection="1">
      <alignment horizontal="center" vertical="center" wrapText="1"/>
    </xf>
    <xf numFmtId="202" fontId="31" fillId="0" borderId="1" xfId="38" applyNumberFormat="1" applyFont="1" applyFill="1" applyBorder="1" applyAlignment="1" applyProtection="1">
      <alignment horizontal="center" vertical="center" wrapText="1"/>
    </xf>
    <xf numFmtId="0" fontId="32" fillId="0" borderId="1" xfId="0" applyFont="1" applyFill="1" applyBorder="1" applyAlignment="1" applyProtection="1">
      <alignment vertical="center" wrapText="1"/>
    </xf>
    <xf numFmtId="198" fontId="32" fillId="0" borderId="1" xfId="28" applyNumberFormat="1" applyFont="1" applyFill="1" applyBorder="1" applyAlignment="1" applyProtection="1">
      <alignment horizontal="center" vertical="center" wrapText="1"/>
    </xf>
    <xf numFmtId="202" fontId="32" fillId="0" borderId="1" xfId="38" applyNumberFormat="1" applyFont="1" applyFill="1" applyBorder="1" applyAlignment="1" applyProtection="1">
      <alignment horizontal="center" vertical="center" wrapText="1"/>
    </xf>
    <xf numFmtId="0" fontId="17" fillId="0" borderId="1" xfId="0" applyFont="1" applyFill="1" applyBorder="1" applyAlignment="1" applyProtection="1">
      <alignment vertical="center" wrapText="1"/>
    </xf>
    <xf numFmtId="0" fontId="16" fillId="0" borderId="1" xfId="0" applyFont="1" applyFill="1" applyBorder="1" applyAlignment="1" applyProtection="1">
      <alignment vertical="center" wrapText="1"/>
    </xf>
    <xf numFmtId="10" fontId="31" fillId="0" borderId="1" xfId="38" applyNumberFormat="1" applyFont="1" applyFill="1" applyBorder="1" applyAlignment="1" applyProtection="1">
      <alignment horizontal="center" vertical="center" wrapText="1"/>
      <protection locked="0"/>
    </xf>
    <xf numFmtId="0" fontId="33" fillId="3" borderId="1" xfId="0" applyFont="1" applyFill="1" applyBorder="1" applyAlignment="1">
      <alignment vertical="center" wrapText="1"/>
    </xf>
    <xf numFmtId="198" fontId="30" fillId="0" borderId="1" xfId="0" applyNumberFormat="1" applyFont="1" applyFill="1" applyBorder="1" applyAlignment="1" applyProtection="1">
      <alignment horizontal="center" vertical="center"/>
      <protection locked="0"/>
    </xf>
    <xf numFmtId="0" fontId="30" fillId="0" borderId="1" xfId="0" applyFont="1" applyBorder="1" applyAlignment="1">
      <alignment vertical="center" wrapText="1"/>
    </xf>
    <xf numFmtId="198" fontId="30" fillId="0" borderId="1" xfId="0" applyNumberFormat="1" applyFont="1" applyFill="1" applyBorder="1" applyAlignment="1" applyProtection="1">
      <alignment horizontal="center" vertical="center"/>
    </xf>
    <xf numFmtId="49" fontId="16" fillId="0" borderId="1" xfId="1060" applyNumberFormat="1" applyFont="1" applyFill="1" applyBorder="1" applyAlignment="1" applyProtection="1">
      <alignment vertical="center" wrapText="1"/>
    </xf>
    <xf numFmtId="49" fontId="17" fillId="0" borderId="1" xfId="1060" applyNumberFormat="1" applyFont="1" applyFill="1" applyBorder="1" applyAlignment="1" applyProtection="1">
      <alignment vertical="center" wrapText="1"/>
    </xf>
    <xf numFmtId="0" fontId="32" fillId="2" borderId="6" xfId="0" applyNumberFormat="1" applyFont="1" applyFill="1" applyBorder="1" applyAlignment="1" applyProtection="1">
      <alignment horizontal="left" vertical="center" wrapText="1"/>
    </xf>
    <xf numFmtId="0" fontId="32" fillId="2" borderId="6" xfId="0" applyNumberFormat="1" applyFont="1" applyFill="1" applyBorder="1" applyAlignment="1" applyProtection="1">
      <alignment horizontal="left" vertical="center"/>
    </xf>
    <xf numFmtId="198" fontId="32" fillId="2" borderId="1" xfId="0" applyNumberFormat="1" applyFont="1" applyFill="1" applyBorder="1" applyAlignment="1" applyProtection="1">
      <alignment horizontal="center" vertical="center"/>
    </xf>
    <xf numFmtId="198" fontId="31" fillId="2" borderId="1" xfId="28" applyNumberFormat="1" applyFont="1" applyFill="1" applyBorder="1" applyAlignment="1" applyProtection="1">
      <alignment horizontal="center" vertical="center" wrapText="1"/>
    </xf>
    <xf numFmtId="198" fontId="32" fillId="4" borderId="1" xfId="0" applyNumberFormat="1" applyFont="1" applyFill="1" applyBorder="1" applyAlignment="1" applyProtection="1">
      <alignment horizontal="center" vertical="center"/>
    </xf>
    <xf numFmtId="0" fontId="31" fillId="0" borderId="1" xfId="998" applyFont="1" applyFill="1" applyBorder="1" applyAlignment="1" applyProtection="1">
      <alignment horizontal="distributed" vertical="center" wrapText="1" indent="1"/>
    </xf>
    <xf numFmtId="0" fontId="31" fillId="0" borderId="1" xfId="998" applyFont="1" applyFill="1" applyBorder="1" applyAlignment="1" applyProtection="1">
      <alignment horizontal="left" vertical="center" wrapText="1"/>
    </xf>
    <xf numFmtId="0" fontId="32" fillId="0" borderId="1" xfId="998" applyFont="1" applyFill="1" applyBorder="1" applyAlignment="1" applyProtection="1">
      <alignment horizontal="left" vertical="center" wrapText="1"/>
    </xf>
    <xf numFmtId="0" fontId="32" fillId="0" borderId="1" xfId="553" applyFont="1" applyFill="1" applyBorder="1" applyAlignment="1" applyProtection="1">
      <alignment horizontal="left" vertical="center" wrapText="1"/>
    </xf>
    <xf numFmtId="0" fontId="31" fillId="0" borderId="1" xfId="553" applyFont="1" applyFill="1" applyBorder="1" applyAlignment="1" applyProtection="1">
      <alignment horizontal="left" vertical="center" wrapText="1"/>
    </xf>
    <xf numFmtId="0" fontId="10" fillId="0" borderId="0" xfId="998" applyFont="1">
      <alignment vertical="center"/>
    </xf>
    <xf numFmtId="0" fontId="39" fillId="0" borderId="0" xfId="998" applyFont="1" applyAlignment="1">
      <alignment horizontal="center" vertical="center"/>
    </xf>
    <xf numFmtId="0" fontId="39" fillId="0" borderId="0" xfId="998" applyFont="1">
      <alignment vertical="center"/>
    </xf>
    <xf numFmtId="10" fontId="33" fillId="0" borderId="0" xfId="998" applyNumberFormat="1">
      <alignment vertical="center"/>
    </xf>
    <xf numFmtId="0" fontId="2" fillId="0" borderId="0" xfId="998" applyFont="1" applyFill="1" applyAlignment="1">
      <alignment horizontal="center" vertical="center"/>
    </xf>
    <xf numFmtId="10" fontId="2" fillId="0" borderId="0" xfId="998" applyNumberFormat="1" applyFont="1" applyFill="1" applyAlignment="1">
      <alignment horizontal="center" vertical="center"/>
    </xf>
    <xf numFmtId="0" fontId="32" fillId="0" borderId="0" xfId="998" applyFont="1" applyFill="1">
      <alignment vertical="center"/>
    </xf>
    <xf numFmtId="0" fontId="42" fillId="0" borderId="0" xfId="998" applyFont="1" applyFill="1">
      <alignment vertical="center"/>
    </xf>
    <xf numFmtId="10" fontId="32" fillId="0" borderId="0" xfId="998" applyNumberFormat="1" applyFont="1" applyFill="1" applyAlignment="1">
      <alignment horizontal="right" vertical="center"/>
    </xf>
    <xf numFmtId="0" fontId="31" fillId="0" borderId="1" xfId="998" applyFont="1" applyFill="1" applyBorder="1" applyAlignment="1">
      <alignment horizontal="distributed" vertical="center" wrapText="1" indent="3"/>
    </xf>
    <xf numFmtId="10" fontId="31" fillId="0" borderId="1" xfId="998" applyNumberFormat="1" applyFont="1" applyFill="1" applyBorder="1" applyAlignment="1">
      <alignment horizontal="center" vertical="center" wrapText="1"/>
    </xf>
    <xf numFmtId="49" fontId="16" fillId="0" borderId="1" xfId="1060" applyNumberFormat="1" applyFont="1" applyFill="1" applyBorder="1" applyAlignment="1">
      <alignment vertical="center" wrapText="1"/>
    </xf>
    <xf numFmtId="203" fontId="31" fillId="0" borderId="1" xfId="28" applyNumberFormat="1" applyFont="1" applyFill="1" applyBorder="1" applyAlignment="1">
      <alignment horizontal="right" vertical="center" wrapText="1"/>
    </xf>
    <xf numFmtId="10" fontId="31" fillId="0" borderId="1" xfId="38" applyNumberFormat="1" applyFont="1" applyFill="1" applyBorder="1" applyAlignment="1" applyProtection="1">
      <alignment horizontal="right" vertical="center" wrapText="1"/>
    </xf>
    <xf numFmtId="49" fontId="17" fillId="0" borderId="1" xfId="1060" applyNumberFormat="1" applyFont="1" applyFill="1" applyBorder="1" applyAlignment="1">
      <alignment vertical="center" wrapText="1"/>
    </xf>
    <xf numFmtId="203" fontId="32" fillId="0" borderId="1" xfId="28" applyNumberFormat="1" applyFont="1" applyFill="1" applyBorder="1" applyAlignment="1">
      <alignment horizontal="right" vertical="center" wrapText="1"/>
    </xf>
    <xf numFmtId="0" fontId="31" fillId="0" borderId="1" xfId="998" applyFont="1" applyFill="1" applyBorder="1" applyAlignment="1">
      <alignment vertical="center" wrapText="1"/>
    </xf>
    <xf numFmtId="0" fontId="32" fillId="0" borderId="1" xfId="998" applyFont="1" applyFill="1" applyBorder="1" applyAlignment="1">
      <alignment horizontal="left" vertical="center"/>
    </xf>
    <xf numFmtId="0" fontId="31" fillId="0" borderId="1" xfId="998" applyFont="1" applyFill="1" applyBorder="1" applyAlignment="1">
      <alignment horizontal="distributed" vertical="center" indent="1"/>
    </xf>
    <xf numFmtId="198" fontId="31" fillId="0" borderId="1" xfId="0" applyNumberFormat="1" applyFont="1" applyFill="1" applyBorder="1" applyAlignment="1" applyProtection="1">
      <alignment horizontal="right" vertical="center"/>
    </xf>
    <xf numFmtId="0" fontId="31" fillId="0" borderId="1" xfId="553" applyFont="1" applyFill="1" applyBorder="1" applyAlignment="1">
      <alignment horizontal="left" vertical="center"/>
    </xf>
    <xf numFmtId="0" fontId="10" fillId="0" borderId="0" xfId="998" applyFont="1" applyFill="1" applyProtection="1">
      <alignment vertical="center"/>
    </xf>
    <xf numFmtId="0" fontId="39" fillId="0" borderId="0" xfId="998" applyFont="1" applyFill="1" applyAlignment="1" applyProtection="1">
      <alignment horizontal="center" vertical="center"/>
    </xf>
    <xf numFmtId="0" fontId="33" fillId="0" borderId="0" xfId="998" applyFill="1" applyProtection="1">
      <alignment vertical="center"/>
    </xf>
    <xf numFmtId="198" fontId="33" fillId="0" borderId="0" xfId="998" applyNumberFormat="1" applyFill="1" applyProtection="1">
      <alignment vertical="center"/>
    </xf>
    <xf numFmtId="10" fontId="33" fillId="0" borderId="0" xfId="998" applyNumberFormat="1" applyFill="1" applyProtection="1">
      <alignment vertical="center"/>
    </xf>
    <xf numFmtId="10" fontId="2" fillId="0" borderId="0" xfId="998" applyNumberFormat="1" applyFont="1" applyFill="1" applyAlignment="1" applyProtection="1">
      <alignment horizontal="center" vertical="center"/>
    </xf>
    <xf numFmtId="198" fontId="32" fillId="0" borderId="0" xfId="998" applyNumberFormat="1" applyFont="1" applyFill="1" applyProtection="1">
      <alignment vertical="center"/>
    </xf>
    <xf numFmtId="10" fontId="32" fillId="0" borderId="0" xfId="998" applyNumberFormat="1" applyFont="1" applyFill="1" applyBorder="1" applyAlignment="1" applyProtection="1">
      <alignment horizontal="right" vertical="center"/>
    </xf>
    <xf numFmtId="10" fontId="31" fillId="0" borderId="1" xfId="998" applyNumberFormat="1" applyFont="1" applyFill="1" applyBorder="1" applyAlignment="1" applyProtection="1">
      <alignment horizontal="center" vertical="center" wrapText="1"/>
    </xf>
    <xf numFmtId="10" fontId="31" fillId="0" borderId="1" xfId="38" applyNumberFormat="1" applyFont="1" applyFill="1" applyBorder="1" applyAlignment="1" applyProtection="1">
      <alignment horizontal="right" vertical="center" wrapText="1"/>
      <protection locked="0"/>
    </xf>
    <xf numFmtId="198" fontId="32" fillId="0" borderId="1" xfId="0" applyNumberFormat="1" applyFont="1" applyFill="1" applyBorder="1" applyAlignment="1" applyProtection="1">
      <alignment horizontal="right" vertical="center"/>
    </xf>
    <xf numFmtId="198" fontId="32" fillId="0" borderId="1" xfId="0" applyNumberFormat="1" applyFont="1" applyFill="1" applyBorder="1" applyAlignment="1" applyProtection="1">
      <alignment horizontal="right" vertical="center"/>
      <protection locked="0"/>
    </xf>
    <xf numFmtId="198" fontId="31" fillId="0" borderId="1" xfId="0" applyNumberFormat="1" applyFont="1" applyFill="1" applyBorder="1" applyAlignment="1" applyProtection="1">
      <alignment horizontal="right" vertical="center"/>
      <protection locked="0"/>
    </xf>
    <xf numFmtId="198" fontId="33" fillId="0" borderId="0" xfId="998" applyNumberFormat="1">
      <alignment vertical="center"/>
    </xf>
    <xf numFmtId="198" fontId="2" fillId="0" borderId="0" xfId="998" applyNumberFormat="1" applyFont="1" applyFill="1" applyAlignment="1">
      <alignment horizontal="center" vertical="center"/>
    </xf>
    <xf numFmtId="198" fontId="42" fillId="0" borderId="0" xfId="998" applyNumberFormat="1" applyFont="1" applyFill="1">
      <alignment vertical="center"/>
    </xf>
    <xf numFmtId="198" fontId="32" fillId="0" borderId="0" xfId="998" applyNumberFormat="1" applyFont="1" applyFill="1">
      <alignment vertical="center"/>
    </xf>
    <xf numFmtId="198" fontId="31" fillId="0" borderId="1" xfId="998" applyNumberFormat="1" applyFont="1" applyFill="1" applyBorder="1" applyAlignment="1">
      <alignment horizontal="center" vertical="center" wrapText="1"/>
    </xf>
    <xf numFmtId="0" fontId="31" fillId="0" borderId="1" xfId="553" applyFont="1" applyFill="1" applyBorder="1" applyAlignment="1" applyProtection="1">
      <alignment horizontal="left" vertical="center"/>
    </xf>
    <xf numFmtId="0" fontId="32" fillId="0" borderId="1" xfId="998" applyFont="1" applyFill="1" applyBorder="1" applyAlignment="1" applyProtection="1">
      <alignment horizontal="left" vertical="center"/>
    </xf>
    <xf numFmtId="0" fontId="1" fillId="0" borderId="0" xfId="0" applyFont="1" applyFill="1" applyBorder="1" applyAlignment="1"/>
    <xf numFmtId="198" fontId="1" fillId="0" borderId="0" xfId="0" applyNumberFormat="1" applyFont="1" applyFill="1" applyBorder="1" applyAlignment="1">
      <alignment horizontal="center"/>
    </xf>
    <xf numFmtId="0" fontId="1" fillId="0" borderId="0" xfId="0" applyFont="1" applyFill="1" applyBorder="1" applyAlignment="1">
      <alignment horizontal="center"/>
    </xf>
    <xf numFmtId="200" fontId="1" fillId="0" borderId="0" xfId="0" applyNumberFormat="1" applyFont="1" applyFill="1" applyBorder="1" applyAlignment="1">
      <alignment horizontal="center"/>
    </xf>
    <xf numFmtId="0" fontId="43" fillId="0" borderId="0" xfId="0" applyFont="1" applyFill="1" applyBorder="1" applyAlignment="1">
      <alignment horizontal="center" vertical="center"/>
    </xf>
    <xf numFmtId="198" fontId="43" fillId="0" borderId="0" xfId="0" applyNumberFormat="1" applyFont="1" applyFill="1" applyBorder="1" applyAlignment="1">
      <alignment horizontal="center" vertical="center"/>
    </xf>
    <xf numFmtId="200" fontId="43" fillId="0" borderId="0" xfId="0" applyNumberFormat="1" applyFont="1" applyFill="1" applyBorder="1" applyAlignment="1">
      <alignment horizontal="center" vertical="center"/>
    </xf>
    <xf numFmtId="0" fontId="44" fillId="0" borderId="0" xfId="0" applyFont="1" applyFill="1" applyBorder="1" applyAlignment="1">
      <alignment horizontal="center" vertical="center"/>
    </xf>
    <xf numFmtId="198" fontId="44" fillId="0" borderId="0" xfId="0" applyNumberFormat="1" applyFont="1" applyFill="1" applyBorder="1" applyAlignment="1">
      <alignment horizontal="center" vertical="center"/>
    </xf>
    <xf numFmtId="0" fontId="44" fillId="0" borderId="19" xfId="0" applyFont="1" applyFill="1" applyBorder="1" applyAlignment="1">
      <alignment horizontal="center" vertical="center"/>
    </xf>
    <xf numFmtId="200" fontId="17" fillId="0" borderId="0" xfId="0" applyNumberFormat="1" applyFont="1" applyAlignment="1">
      <alignment horizontal="center"/>
    </xf>
    <xf numFmtId="0" fontId="31" fillId="0" borderId="2" xfId="1073" applyFont="1" applyBorder="1" applyAlignment="1">
      <alignment horizontal="center" vertical="center"/>
    </xf>
    <xf numFmtId="198" fontId="31" fillId="0" borderId="2" xfId="1073" applyNumberFormat="1" applyFont="1" applyBorder="1" applyAlignment="1">
      <alignment horizontal="center" vertical="center"/>
    </xf>
    <xf numFmtId="0" fontId="31" fillId="0" borderId="6" xfId="1073" applyFont="1" applyBorder="1" applyAlignment="1">
      <alignment horizontal="center" vertical="center"/>
    </xf>
    <xf numFmtId="200" fontId="31" fillId="0" borderId="17" xfId="1073" applyNumberFormat="1" applyFont="1" applyBorder="1" applyAlignment="1">
      <alignment horizontal="center" vertical="center"/>
    </xf>
    <xf numFmtId="0" fontId="31" fillId="0" borderId="3" xfId="1073" applyFont="1" applyBorder="1" applyAlignment="1">
      <alignment horizontal="center" vertical="center"/>
    </xf>
    <xf numFmtId="198" fontId="31" fillId="0" borderId="3" xfId="1073" applyNumberFormat="1" applyFont="1" applyBorder="1" applyAlignment="1">
      <alignment horizontal="center" vertical="center"/>
    </xf>
    <xf numFmtId="200" fontId="31" fillId="0" borderId="1" xfId="1073" applyNumberFormat="1" applyFont="1" applyBorder="1" applyAlignment="1">
      <alignment horizontal="center" vertical="center"/>
    </xf>
    <xf numFmtId="49" fontId="31" fillId="0" borderId="1" xfId="920" applyNumberFormat="1" applyFont="1" applyFill="1" applyBorder="1" applyAlignment="1" applyProtection="1">
      <alignment horizontal="center" vertical="center"/>
    </xf>
    <xf numFmtId="198" fontId="45" fillId="0" borderId="1" xfId="0" applyNumberFormat="1" applyFont="1" applyFill="1" applyBorder="1" applyAlignment="1">
      <alignment horizontal="center"/>
    </xf>
    <xf numFmtId="0" fontId="45" fillId="0" borderId="1" xfId="0" applyFont="1" applyFill="1" applyBorder="1" applyAlignment="1">
      <alignment horizontal="center"/>
    </xf>
    <xf numFmtId="200" fontId="45" fillId="0" borderId="1" xfId="0" applyNumberFormat="1" applyFont="1" applyFill="1" applyBorder="1" applyAlignment="1">
      <alignment horizontal="center"/>
    </xf>
    <xf numFmtId="198" fontId="46" fillId="0" borderId="1" xfId="0" applyNumberFormat="1" applyFont="1" applyFill="1" applyBorder="1" applyAlignment="1">
      <alignment horizontal="center"/>
    </xf>
    <xf numFmtId="0" fontId="46" fillId="0" borderId="1" xfId="0" applyFont="1" applyFill="1" applyBorder="1" applyAlignment="1">
      <alignment horizontal="center"/>
    </xf>
    <xf numFmtId="200" fontId="46" fillId="0" borderId="1" xfId="0" applyNumberFormat="1" applyFont="1" applyFill="1" applyBorder="1" applyAlignment="1">
      <alignment horizontal="center"/>
    </xf>
    <xf numFmtId="0" fontId="47" fillId="0" borderId="0" xfId="0" applyFont="1" applyFill="1" applyBorder="1" applyAlignment="1">
      <alignment horizontal="left" vertical="top" wrapText="1"/>
    </xf>
    <xf numFmtId="198" fontId="47" fillId="0" borderId="0" xfId="0" applyNumberFormat="1" applyFont="1" applyFill="1" applyBorder="1" applyAlignment="1">
      <alignment horizontal="center" vertical="top" wrapText="1"/>
    </xf>
    <xf numFmtId="0" fontId="47" fillId="0" borderId="0" xfId="0" applyFont="1" applyFill="1" applyBorder="1" applyAlignment="1">
      <alignment horizontal="center" vertical="top" wrapText="1"/>
    </xf>
    <xf numFmtId="200" fontId="47" fillId="0" borderId="0" xfId="0" applyNumberFormat="1" applyFont="1" applyFill="1" applyBorder="1" applyAlignment="1">
      <alignment horizontal="center" vertical="top" wrapText="1"/>
    </xf>
    <xf numFmtId="0" fontId="33" fillId="0" borderId="0" xfId="998" applyFont="1">
      <alignment vertical="center"/>
    </xf>
    <xf numFmtId="0" fontId="33" fillId="0" borderId="0" xfId="998" applyAlignment="1">
      <alignment horizontal="center" vertical="center"/>
    </xf>
    <xf numFmtId="187" fontId="33" fillId="0" borderId="0" xfId="998" applyNumberFormat="1">
      <alignment vertical="center"/>
    </xf>
    <xf numFmtId="0" fontId="2" fillId="0" borderId="0" xfId="659" applyFont="1" applyAlignment="1">
      <alignment horizontal="center" vertical="center" shrinkToFit="1"/>
    </xf>
    <xf numFmtId="0" fontId="17" fillId="0" borderId="0" xfId="659" applyFont="1" applyBorder="1" applyAlignment="1">
      <alignment horizontal="center" vertical="center" wrapText="1"/>
    </xf>
    <xf numFmtId="0" fontId="48" fillId="0" borderId="0" xfId="1009" applyFont="1" applyAlignment="1"/>
    <xf numFmtId="0" fontId="17" fillId="0" borderId="0" xfId="0" applyFont="1" applyAlignment="1">
      <alignment horizontal="right"/>
    </xf>
    <xf numFmtId="0" fontId="31" fillId="0" borderId="1" xfId="1073" applyFont="1" applyBorder="1" applyAlignment="1">
      <alignment horizontal="center" vertical="center" wrapText="1"/>
    </xf>
    <xf numFmtId="0" fontId="31" fillId="0" borderId="1" xfId="0" applyFont="1" applyBorder="1" applyAlignment="1">
      <alignment horizontal="center" vertical="center"/>
    </xf>
    <xf numFmtId="201" fontId="31" fillId="0" borderId="1" xfId="28" applyNumberFormat="1" applyFont="1" applyBorder="1" applyAlignment="1">
      <alignment horizontal="right" vertical="center" wrapText="1"/>
    </xf>
    <xf numFmtId="202" fontId="33" fillId="0" borderId="0" xfId="38" applyNumberFormat="1" applyFont="1" applyFill="1" applyBorder="1" applyAlignment="1" applyProtection="1">
      <alignment vertical="center"/>
    </xf>
    <xf numFmtId="0" fontId="30" fillId="0" borderId="1" xfId="0" applyFont="1" applyBorder="1" applyAlignment="1">
      <alignment horizontal="center" vertical="center"/>
    </xf>
    <xf numFmtId="203" fontId="33" fillId="0" borderId="1" xfId="28" applyNumberFormat="1" applyFont="1" applyBorder="1" applyAlignment="1">
      <alignment horizontal="right" vertical="center"/>
    </xf>
    <xf numFmtId="203" fontId="33" fillId="0" borderId="1" xfId="28" applyNumberFormat="1" applyFont="1" applyBorder="1" applyAlignment="1">
      <alignment horizontal="center" vertical="center"/>
    </xf>
    <xf numFmtId="180" fontId="30" fillId="0" borderId="4" xfId="0" applyNumberFormat="1" applyFont="1" applyBorder="1" applyAlignment="1">
      <alignment horizontal="center" vertical="center" wrapText="1"/>
    </xf>
    <xf numFmtId="0" fontId="17" fillId="0" borderId="1" xfId="0" applyFont="1" applyBorder="1" applyAlignment="1">
      <alignment horizontal="center" vertical="center"/>
    </xf>
    <xf numFmtId="201" fontId="17" fillId="0" borderId="4" xfId="0" applyNumberFormat="1" applyFont="1" applyBorder="1" applyAlignment="1">
      <alignment horizontal="right" vertical="center" wrapText="1"/>
    </xf>
    <xf numFmtId="201" fontId="16" fillId="0" borderId="4" xfId="0" applyNumberFormat="1" applyFont="1" applyBorder="1" applyAlignment="1">
      <alignment horizontal="right" vertical="center" wrapText="1"/>
    </xf>
    <xf numFmtId="0" fontId="33" fillId="0" borderId="0" xfId="998" applyFont="1" applyFill="1">
      <alignment vertical="center"/>
    </xf>
    <xf numFmtId="187" fontId="33" fillId="0" borderId="0" xfId="998" applyNumberFormat="1" applyFont="1">
      <alignment vertical="center"/>
    </xf>
    <xf numFmtId="0" fontId="38" fillId="0" borderId="0" xfId="902" applyFont="1" applyAlignment="1">
      <alignment horizontal="center" vertical="center"/>
    </xf>
    <xf numFmtId="0" fontId="13" fillId="0" borderId="0" xfId="902" applyFont="1" applyAlignment="1">
      <alignment horizontal="center" vertical="center"/>
    </xf>
    <xf numFmtId="0" fontId="17" fillId="0" borderId="0" xfId="902" applyFont="1" applyFill="1" applyAlignment="1">
      <alignment horizontal="left"/>
    </xf>
    <xf numFmtId="204" fontId="49" fillId="0" borderId="1" xfId="0" applyNumberFormat="1" applyFont="1" applyFill="1" applyBorder="1" applyAlignment="1">
      <alignment vertical="center" wrapText="1"/>
    </xf>
    <xf numFmtId="201" fontId="31" fillId="0" borderId="1" xfId="28" applyNumberFormat="1" applyFont="1" applyFill="1" applyBorder="1" applyAlignment="1">
      <alignment horizontal="center" vertical="center" wrapText="1"/>
    </xf>
    <xf numFmtId="198" fontId="11" fillId="0" borderId="1" xfId="1186" applyNumberFormat="1" applyFont="1" applyFill="1" applyBorder="1" applyAlignment="1" applyProtection="1">
      <alignment horizontal="left" vertical="center" wrapText="1"/>
    </xf>
    <xf numFmtId="204" fontId="33" fillId="0" borderId="6" xfId="1186" applyNumberFormat="1" applyFont="1" applyFill="1" applyBorder="1" applyAlignment="1" applyProtection="1">
      <alignment horizontal="center" vertical="center" wrapText="1"/>
    </xf>
    <xf numFmtId="198" fontId="50" fillId="0" borderId="1" xfId="1335" applyNumberFormat="1" applyFont="1" applyFill="1" applyBorder="1" applyAlignment="1" applyProtection="1">
      <alignment horizontal="left" vertical="center" wrapText="1"/>
    </xf>
    <xf numFmtId="204" fontId="39" fillId="0" borderId="6" xfId="1186" applyNumberFormat="1" applyFont="1" applyFill="1" applyBorder="1" applyAlignment="1" applyProtection="1">
      <alignment horizontal="center" vertical="center" wrapText="1"/>
    </xf>
    <xf numFmtId="0" fontId="30" fillId="0" borderId="1" xfId="0" applyFont="1" applyBorder="1" applyAlignment="1">
      <alignment horizontal="left" vertical="center" wrapText="1" indent="1"/>
    </xf>
    <xf numFmtId="204" fontId="30" fillId="0" borderId="1" xfId="0" applyNumberFormat="1" applyFont="1" applyFill="1" applyBorder="1" applyAlignment="1">
      <alignment horizontal="center" vertical="center" wrapText="1"/>
    </xf>
    <xf numFmtId="204" fontId="31" fillId="0" borderId="1" xfId="1012" applyNumberFormat="1" applyFont="1" applyFill="1" applyBorder="1" applyAlignment="1">
      <alignment horizontal="center" vertical="center"/>
    </xf>
    <xf numFmtId="198" fontId="0" fillId="0" borderId="0" xfId="0" applyNumberFormat="1" applyAlignment="1"/>
    <xf numFmtId="0" fontId="13" fillId="0" borderId="0" xfId="902" applyFont="1" applyBorder="1" applyAlignment="1">
      <alignment horizontal="center" vertical="center"/>
    </xf>
    <xf numFmtId="198" fontId="13" fillId="0" borderId="0" xfId="902" applyNumberFormat="1" applyFont="1" applyBorder="1" applyAlignment="1">
      <alignment horizontal="center" vertical="center"/>
    </xf>
    <xf numFmtId="0" fontId="17" fillId="0" borderId="0" xfId="902" applyFont="1" applyBorder="1" applyAlignment="1">
      <alignment horizontal="left" vertical="center"/>
    </xf>
    <xf numFmtId="198" fontId="17" fillId="0" borderId="0" xfId="902" applyNumberFormat="1" applyFont="1" applyBorder="1" applyAlignment="1">
      <alignment horizontal="right" vertical="center"/>
    </xf>
    <xf numFmtId="0" fontId="31" fillId="0" borderId="1" xfId="0" applyFont="1" applyBorder="1" applyAlignment="1">
      <alignment horizontal="center" vertical="center" wrapText="1"/>
    </xf>
    <xf numFmtId="198" fontId="31" fillId="5" borderId="1" xfId="0" applyNumberFormat="1" applyFont="1" applyFill="1" applyBorder="1" applyAlignment="1">
      <alignment horizontal="left" vertical="center"/>
    </xf>
    <xf numFmtId="198" fontId="31" fillId="5" borderId="1" xfId="0" applyNumberFormat="1" applyFont="1" applyFill="1" applyBorder="1" applyAlignment="1">
      <alignment horizontal="center" vertical="center" wrapText="1"/>
    </xf>
    <xf numFmtId="0" fontId="35" fillId="0" borderId="1" xfId="0" applyFont="1" applyFill="1" applyBorder="1" applyAlignment="1">
      <alignment horizontal="left" vertical="center"/>
    </xf>
    <xf numFmtId="198" fontId="35" fillId="0" borderId="1" xfId="0" applyNumberFormat="1" applyFont="1" applyFill="1" applyBorder="1" applyAlignment="1">
      <alignment horizontal="center" vertical="center"/>
    </xf>
    <xf numFmtId="198" fontId="32" fillId="5" borderId="1" xfId="0" applyNumberFormat="1" applyFont="1" applyFill="1" applyBorder="1" applyAlignment="1">
      <alignment horizontal="center" vertical="center" wrapText="1"/>
    </xf>
    <xf numFmtId="198" fontId="4" fillId="0" borderId="1" xfId="0" applyNumberFormat="1" applyFont="1" applyFill="1" applyBorder="1" applyAlignment="1">
      <alignment horizontal="center" vertical="center"/>
    </xf>
    <xf numFmtId="198" fontId="32" fillId="0" borderId="1" xfId="0" applyNumberFormat="1" applyFont="1" applyFill="1" applyBorder="1" applyAlignment="1" applyProtection="1">
      <alignment horizontal="center" vertical="center"/>
    </xf>
    <xf numFmtId="0" fontId="16" fillId="0" borderId="1" xfId="651" applyFont="1" applyFill="1" applyBorder="1" applyAlignment="1">
      <alignment horizontal="center" vertical="center"/>
    </xf>
    <xf numFmtId="198" fontId="16" fillId="0" borderId="1" xfId="651" applyNumberFormat="1" applyFont="1" applyFill="1" applyBorder="1" applyAlignment="1">
      <alignment horizontal="center" vertical="center" wrapText="1"/>
    </xf>
    <xf numFmtId="0" fontId="9" fillId="0" borderId="0" xfId="998" applyFont="1" applyFill="1" applyAlignment="1">
      <alignment horizontal="center" vertical="center" wrapText="1"/>
    </xf>
    <xf numFmtId="0" fontId="30" fillId="0" borderId="0" xfId="998" applyFont="1" applyFill="1">
      <alignment vertical="center"/>
    </xf>
    <xf numFmtId="187" fontId="10" fillId="0" borderId="0" xfId="998" applyNumberFormat="1" applyFont="1" applyFill="1" applyAlignment="1"/>
    <xf numFmtId="0" fontId="51" fillId="0" borderId="0" xfId="998" applyFont="1" applyFill="1" applyAlignment="1">
      <alignment horizontal="center"/>
    </xf>
    <xf numFmtId="0" fontId="17" fillId="0" borderId="0" xfId="998" applyFont="1" applyFill="1">
      <alignment vertical="center"/>
    </xf>
    <xf numFmtId="187" fontId="32" fillId="0" borderId="0" xfId="998" applyNumberFormat="1" applyFont="1" applyFill="1" applyBorder="1" applyAlignment="1">
      <alignment horizontal="right" vertical="center"/>
    </xf>
    <xf numFmtId="187" fontId="10" fillId="0" borderId="0" xfId="998" applyNumberFormat="1" applyFont="1" applyFill="1" applyBorder="1" applyAlignment="1">
      <alignment horizontal="right"/>
    </xf>
    <xf numFmtId="187" fontId="31" fillId="0" borderId="1" xfId="998" applyNumberFormat="1" applyFont="1" applyFill="1" applyBorder="1" applyAlignment="1">
      <alignment horizontal="center" wrapText="1"/>
    </xf>
    <xf numFmtId="0" fontId="52" fillId="0" borderId="4" xfId="0" applyFont="1" applyFill="1" applyBorder="1" applyAlignment="1">
      <alignment horizontal="left"/>
    </xf>
    <xf numFmtId="198" fontId="39" fillId="0" borderId="4" xfId="0" applyNumberFormat="1" applyFont="1" applyFill="1" applyBorder="1" applyAlignment="1">
      <alignment horizontal="right"/>
    </xf>
    <xf numFmtId="202" fontId="39" fillId="0" borderId="1" xfId="38" applyNumberFormat="1" applyFont="1" applyFill="1" applyBorder="1" applyAlignment="1" applyProtection="1">
      <alignment horizontal="right" wrapText="1" shrinkToFit="1"/>
      <protection locked="0"/>
    </xf>
    <xf numFmtId="0" fontId="30" fillId="0" borderId="4" xfId="0" applyFont="1" applyFill="1" applyBorder="1" applyAlignment="1">
      <alignment horizontal="left"/>
    </xf>
    <xf numFmtId="198" fontId="33" fillId="0" borderId="4" xfId="0" applyNumberFormat="1" applyFont="1" applyFill="1" applyBorder="1" applyAlignment="1">
      <alignment horizontal="right"/>
    </xf>
    <xf numFmtId="202" fontId="33" fillId="0" borderId="1" xfId="38" applyNumberFormat="1" applyFont="1" applyFill="1" applyBorder="1" applyAlignment="1" applyProtection="1">
      <alignment horizontal="right" wrapText="1" shrinkToFit="1"/>
      <protection locked="0"/>
    </xf>
    <xf numFmtId="198" fontId="33" fillId="0" borderId="1" xfId="553" applyNumberFormat="1" applyFont="1" applyFill="1" applyBorder="1">
      <alignment vertical="center"/>
    </xf>
    <xf numFmtId="198" fontId="30" fillId="0" borderId="4" xfId="0" applyNumberFormat="1" applyFont="1" applyFill="1" applyBorder="1" applyAlignment="1">
      <alignment horizontal="right"/>
    </xf>
    <xf numFmtId="205" fontId="33" fillId="0" borderId="1" xfId="0" applyNumberFormat="1" applyFont="1" applyFill="1" applyBorder="1" applyAlignment="1" applyProtection="1">
      <alignment horizontal="left" vertical="center" wrapText="1"/>
      <protection locked="0"/>
    </xf>
    <xf numFmtId="198" fontId="33" fillId="0" borderId="4" xfId="0" applyNumberFormat="1" applyFont="1" applyFill="1" applyBorder="1" applyAlignment="1">
      <alignment vertical="center"/>
    </xf>
    <xf numFmtId="198" fontId="30" fillId="0" borderId="1" xfId="553" applyNumberFormat="1" applyFont="1" applyFill="1" applyBorder="1">
      <alignment vertical="center"/>
    </xf>
    <xf numFmtId="0" fontId="30" fillId="0" borderId="4" xfId="0" applyNumberFormat="1" applyFont="1" applyFill="1" applyBorder="1" applyAlignment="1">
      <alignment horizontal="left" wrapText="1"/>
    </xf>
    <xf numFmtId="198" fontId="33" fillId="2" borderId="4" xfId="0" applyNumberFormat="1" applyFont="1" applyFill="1" applyBorder="1" applyAlignment="1">
      <alignment horizontal="right"/>
    </xf>
    <xf numFmtId="198" fontId="52" fillId="0" borderId="4" xfId="0" applyNumberFormat="1" applyFont="1" applyFill="1" applyBorder="1" applyAlignment="1">
      <alignment horizontal="right"/>
    </xf>
    <xf numFmtId="198" fontId="30" fillId="0" borderId="0" xfId="0" applyNumberFormat="1" applyFont="1" applyFill="1" applyBorder="1" applyAlignment="1">
      <alignment vertical="center"/>
    </xf>
    <xf numFmtId="198" fontId="52" fillId="0" borderId="1" xfId="0" applyNumberFormat="1" applyFont="1" applyFill="1" applyBorder="1" applyAlignment="1">
      <alignment horizontal="right"/>
    </xf>
    <xf numFmtId="198" fontId="33" fillId="0" borderId="1" xfId="0" applyNumberFormat="1" applyFont="1" applyFill="1" applyBorder="1" applyAlignment="1">
      <alignment horizontal="right"/>
    </xf>
    <xf numFmtId="198" fontId="39" fillId="0" borderId="1" xfId="0" applyNumberFormat="1" applyFont="1" applyFill="1" applyBorder="1" applyAlignment="1">
      <alignment horizontal="right"/>
    </xf>
    <xf numFmtId="198" fontId="30" fillId="0" borderId="1" xfId="0" applyNumberFormat="1" applyFont="1" applyFill="1" applyBorder="1" applyAlignment="1">
      <alignment horizontal="right"/>
    </xf>
    <xf numFmtId="0" fontId="52" fillId="0" borderId="1" xfId="0" applyFont="1" applyFill="1" applyBorder="1" applyAlignment="1">
      <alignment horizontal="left"/>
    </xf>
    <xf numFmtId="0" fontId="30" fillId="0" borderId="1" xfId="0" applyFont="1" applyFill="1" applyBorder="1" applyAlignment="1">
      <alignment horizontal="left"/>
    </xf>
    <xf numFmtId="198" fontId="39" fillId="0" borderId="1" xfId="553" applyNumberFormat="1" applyFont="1" applyFill="1" applyBorder="1">
      <alignment vertical="center"/>
    </xf>
    <xf numFmtId="198" fontId="39" fillId="0" borderId="1" xfId="1334" applyNumberFormat="1" applyFont="1" applyFill="1" applyBorder="1" applyAlignment="1" applyProtection="1">
      <alignment horizontal="left" vertical="center" wrapText="1"/>
      <protection locked="0"/>
    </xf>
    <xf numFmtId="198" fontId="33" fillId="0" borderId="1" xfId="1334" applyNumberFormat="1" applyFont="1" applyFill="1" applyBorder="1" applyAlignment="1" applyProtection="1">
      <alignment horizontal="left" vertical="center" wrapText="1"/>
      <protection locked="0"/>
    </xf>
    <xf numFmtId="198" fontId="39" fillId="0" borderId="1" xfId="553" applyNumberFormat="1" applyFont="1" applyFill="1" applyBorder="1" applyAlignment="1">
      <alignment horizontal="distributed" vertical="center" indent="2"/>
    </xf>
    <xf numFmtId="198" fontId="39" fillId="0" borderId="17" xfId="553" applyNumberFormat="1" applyFont="1" applyFill="1" applyBorder="1" applyAlignment="1">
      <alignment horizontal="left" vertical="center"/>
    </xf>
    <xf numFmtId="198" fontId="39" fillId="0" borderId="1" xfId="553" applyNumberFormat="1" applyFont="1" applyFill="1" applyBorder="1" applyAlignment="1">
      <alignment vertical="center"/>
    </xf>
    <xf numFmtId="198" fontId="33" fillId="0" borderId="17" xfId="553" applyNumberFormat="1" applyFont="1" applyFill="1" applyBorder="1" applyAlignment="1">
      <alignment horizontal="left" vertical="center"/>
    </xf>
    <xf numFmtId="198" fontId="39" fillId="0" borderId="1" xfId="553" applyNumberFormat="1" applyFont="1" applyFill="1" applyBorder="1" applyAlignment="1">
      <alignment horizontal="left" vertical="center" indent="1"/>
    </xf>
    <xf numFmtId="198" fontId="33" fillId="0" borderId="1" xfId="553" applyNumberFormat="1" applyFont="1" applyFill="1" applyBorder="1" applyAlignment="1">
      <alignment horizontal="left" vertical="center" indent="1"/>
    </xf>
    <xf numFmtId="198" fontId="53" fillId="0" borderId="4" xfId="0" applyNumberFormat="1" applyFont="1" applyFill="1" applyBorder="1" applyAlignment="1">
      <alignment horizontal="right"/>
    </xf>
    <xf numFmtId="198" fontId="10" fillId="0" borderId="4" xfId="0" applyNumberFormat="1" applyFont="1" applyFill="1" applyBorder="1" applyAlignment="1">
      <alignment horizontal="right"/>
    </xf>
    <xf numFmtId="198" fontId="39" fillId="3" borderId="1" xfId="553" applyNumberFormat="1" applyFont="1" applyFill="1" applyBorder="1">
      <alignment vertical="center"/>
    </xf>
    <xf numFmtId="0" fontId="31" fillId="0" borderId="0" xfId="998" applyFont="1" applyFill="1" applyAlignment="1">
      <alignment horizontal="center" vertical="center" wrapText="1"/>
    </xf>
    <xf numFmtId="187" fontId="32" fillId="0" borderId="0" xfId="998" applyNumberFormat="1" applyFont="1" applyFill="1" applyBorder="1" applyAlignment="1">
      <alignment horizontal="left" vertical="center"/>
    </xf>
    <xf numFmtId="0" fontId="31" fillId="0" borderId="1" xfId="998" applyNumberFormat="1" applyFont="1" applyFill="1" applyBorder="1" applyAlignment="1" applyProtection="1">
      <alignment vertical="center" wrapText="1"/>
    </xf>
    <xf numFmtId="0" fontId="32" fillId="0" borderId="1" xfId="998" applyNumberFormat="1" applyFont="1" applyFill="1" applyBorder="1" applyAlignment="1" applyProtection="1">
      <alignment vertical="center" wrapText="1"/>
    </xf>
    <xf numFmtId="202" fontId="31" fillId="0" borderId="1" xfId="38" applyNumberFormat="1" applyFont="1" applyFill="1" applyBorder="1" applyAlignment="1" applyProtection="1">
      <alignment horizontal="right" vertical="center" wrapText="1"/>
      <protection locked="0"/>
    </xf>
    <xf numFmtId="49" fontId="31" fillId="0" borderId="1" xfId="0" applyNumberFormat="1" applyFont="1" applyFill="1" applyBorder="1" applyAlignment="1" applyProtection="1">
      <alignment horizontal="distributed" vertical="center" wrapText="1"/>
    </xf>
    <xf numFmtId="0" fontId="31" fillId="0" borderId="1" xfId="998" applyNumberFormat="1" applyFont="1" applyFill="1" applyBorder="1" applyAlignment="1" applyProtection="1">
      <alignment horizontal="distributed" vertical="center"/>
    </xf>
    <xf numFmtId="0" fontId="33" fillId="0" borderId="0" xfId="553" applyFill="1">
      <alignment vertical="center"/>
    </xf>
    <xf numFmtId="198" fontId="33" fillId="0" borderId="0" xfId="998" applyNumberFormat="1" applyFill="1">
      <alignment vertical="center"/>
    </xf>
    <xf numFmtId="10" fontId="33" fillId="0" borderId="0" xfId="998" applyNumberFormat="1" applyFill="1">
      <alignment vertical="center"/>
    </xf>
    <xf numFmtId="10" fontId="32" fillId="0" borderId="0" xfId="998" applyNumberFormat="1" applyFont="1" applyFill="1" applyBorder="1" applyAlignment="1">
      <alignment horizontal="right" vertical="center"/>
    </xf>
    <xf numFmtId="0" fontId="31" fillId="0" borderId="1" xfId="998" applyFont="1" applyFill="1" applyBorder="1" applyAlignment="1">
      <alignment horizontal="center" vertical="center" wrapText="1"/>
    </xf>
    <xf numFmtId="187" fontId="31" fillId="0" borderId="0" xfId="998" applyNumberFormat="1" applyFont="1" applyFill="1" applyAlignment="1">
      <alignment horizontal="center" vertical="center" wrapText="1"/>
    </xf>
    <xf numFmtId="201" fontId="32" fillId="0" borderId="1" xfId="313" applyNumberFormat="1" applyFont="1" applyFill="1" applyBorder="1" applyAlignment="1" applyProtection="1">
      <alignment vertical="center" wrapText="1"/>
    </xf>
    <xf numFmtId="198" fontId="32" fillId="0" borderId="1" xfId="28" applyNumberFormat="1" applyFont="1" applyFill="1" applyBorder="1" applyAlignment="1" applyProtection="1">
      <alignment horizontal="right" vertical="center" wrapText="1"/>
      <protection locked="0"/>
    </xf>
    <xf numFmtId="10" fontId="32" fillId="0" borderId="1" xfId="38" applyNumberFormat="1" applyFont="1" applyFill="1" applyBorder="1" applyAlignment="1" applyProtection="1">
      <alignment vertical="center" wrapText="1"/>
      <protection locked="0"/>
    </xf>
    <xf numFmtId="0" fontId="10" fillId="0" borderId="0" xfId="553" applyFont="1" applyFill="1" applyAlignment="1">
      <alignment horizontal="center" vertical="center"/>
    </xf>
    <xf numFmtId="49" fontId="32" fillId="0" borderId="1" xfId="313" applyNumberFormat="1" applyFont="1" applyFill="1" applyBorder="1" applyAlignment="1" applyProtection="1">
      <alignment horizontal="left" vertical="center" wrapText="1"/>
    </xf>
    <xf numFmtId="198" fontId="31" fillId="0" borderId="1" xfId="28" applyNumberFormat="1" applyFont="1" applyFill="1" applyBorder="1" applyAlignment="1" applyProtection="1">
      <alignment horizontal="right" vertical="center" wrapText="1"/>
      <protection locked="0"/>
    </xf>
    <xf numFmtId="0" fontId="32" fillId="0" borderId="1" xfId="998" applyNumberFormat="1" applyFont="1" applyFill="1" applyBorder="1" applyAlignment="1">
      <alignment horizontal="left" vertical="center" wrapText="1"/>
    </xf>
    <xf numFmtId="201" fontId="32" fillId="0" borderId="1" xfId="28" applyNumberFormat="1" applyFont="1" applyFill="1" applyBorder="1" applyAlignment="1" applyProtection="1">
      <alignment horizontal="right" vertical="center" wrapText="1"/>
      <protection locked="0"/>
    </xf>
    <xf numFmtId="0" fontId="32" fillId="0" borderId="1" xfId="998" applyNumberFormat="1" applyFont="1" applyFill="1" applyBorder="1" applyAlignment="1">
      <alignment vertical="center" wrapText="1"/>
    </xf>
    <xf numFmtId="201" fontId="0" fillId="0" borderId="0" xfId="0" applyNumberFormat="1" applyFill="1" applyAlignment="1"/>
    <xf numFmtId="0" fontId="31" fillId="0" borderId="1" xfId="998" applyNumberFormat="1" applyFont="1" applyFill="1" applyBorder="1" applyAlignment="1">
      <alignment horizontal="left" vertical="center" wrapText="1"/>
    </xf>
    <xf numFmtId="0" fontId="31" fillId="0" borderId="1" xfId="998" applyFont="1" applyFill="1" applyBorder="1" applyAlignment="1">
      <alignment horizontal="distributed" vertical="center" wrapText="1" indent="2"/>
    </xf>
    <xf numFmtId="3" fontId="0" fillId="0" borderId="0" xfId="0" applyNumberFormat="1" applyFill="1" applyAlignment="1"/>
    <xf numFmtId="0" fontId="0" fillId="0" borderId="0" xfId="0" applyFill="1" applyAlignment="1" applyProtection="1"/>
    <xf numFmtId="0" fontId="31" fillId="3" borderId="0" xfId="998" applyFont="1" applyFill="1" applyAlignment="1" applyProtection="1">
      <alignment horizontal="center" vertical="center" wrapText="1"/>
    </xf>
    <xf numFmtId="0" fontId="32" fillId="3" borderId="0" xfId="998" applyFont="1" applyFill="1" applyProtection="1">
      <alignment vertical="center"/>
    </xf>
    <xf numFmtId="0" fontId="33" fillId="3" borderId="0" xfId="553" applyFill="1" applyProtection="1">
      <alignment vertical="center"/>
    </xf>
    <xf numFmtId="0" fontId="33" fillId="3" borderId="0" xfId="998" applyFill="1" applyProtection="1">
      <alignment vertical="center"/>
    </xf>
    <xf numFmtId="198" fontId="33" fillId="3" borderId="0" xfId="998" applyNumberFormat="1" applyFill="1" applyProtection="1">
      <alignment vertical="center"/>
    </xf>
    <xf numFmtId="187" fontId="33" fillId="3" borderId="0" xfId="998" applyNumberFormat="1" applyFill="1" applyProtection="1">
      <alignment vertical="center"/>
    </xf>
    <xf numFmtId="0" fontId="0" fillId="0" borderId="0" xfId="0" applyAlignment="1" applyProtection="1"/>
    <xf numFmtId="0" fontId="54" fillId="0" borderId="0" xfId="998" applyFont="1" applyFill="1" applyProtection="1">
      <alignment vertical="center"/>
    </xf>
    <xf numFmtId="187" fontId="33" fillId="0" borderId="0" xfId="998" applyNumberFormat="1" applyFill="1" applyProtection="1">
      <alignment vertical="center"/>
    </xf>
    <xf numFmtId="198" fontId="42" fillId="0" borderId="0" xfId="998" applyNumberFormat="1" applyFont="1" applyFill="1" applyProtection="1">
      <alignment vertical="center"/>
    </xf>
    <xf numFmtId="187" fontId="32" fillId="0" borderId="0" xfId="998" applyNumberFormat="1" applyFont="1" applyFill="1" applyBorder="1" applyAlignment="1" applyProtection="1">
      <alignment horizontal="right" vertical="center"/>
    </xf>
    <xf numFmtId="0" fontId="31" fillId="0" borderId="1" xfId="998" applyFont="1" applyFill="1" applyBorder="1" applyAlignment="1" applyProtection="1">
      <alignment horizontal="center" vertical="center" wrapText="1"/>
    </xf>
    <xf numFmtId="187" fontId="31" fillId="0" borderId="0" xfId="998" applyNumberFormat="1" applyFont="1" applyFill="1" applyAlignment="1" applyProtection="1">
      <alignment horizontal="center" vertical="center" wrapText="1"/>
    </xf>
    <xf numFmtId="0" fontId="10" fillId="0" borderId="0" xfId="553" applyFont="1" applyFill="1" applyAlignment="1" applyProtection="1">
      <alignment horizontal="center" vertical="center"/>
    </xf>
    <xf numFmtId="0" fontId="0" fillId="0" borderId="0" xfId="0" applyAlignment="1">
      <alignment horizontal="left"/>
    </xf>
    <xf numFmtId="0" fontId="55" fillId="0" borderId="0" xfId="0" applyNumberFormat="1" applyFont="1" applyAlignment="1">
      <alignment horizontal="center" vertical="center" wrapText="1"/>
    </xf>
    <xf numFmtId="0" fontId="55" fillId="0" borderId="0" xfId="0" applyNumberFormat="1" applyFont="1" applyAlignment="1">
      <alignment horizontal="left" vertical="center" wrapText="1"/>
    </xf>
    <xf numFmtId="0" fontId="0" fillId="0" borderId="1" xfId="0" applyNumberFormat="1" applyBorder="1" applyAlignment="1">
      <alignment horizontal="center" vertical="center" wrapText="1"/>
    </xf>
    <xf numFmtId="0" fontId="0" fillId="0" borderId="1" xfId="0" applyNumberFormat="1" applyBorder="1" applyAlignment="1">
      <alignment horizontal="left" vertical="center" wrapText="1"/>
    </xf>
    <xf numFmtId="0" fontId="51" fillId="0" borderId="0" xfId="998" applyFont="1" applyFill="1" applyAlignment="1">
      <alignment horizontal="left" vertical="center"/>
    </xf>
    <xf numFmtId="198" fontId="51" fillId="0" borderId="1" xfId="998" applyNumberFormat="1" applyFont="1" applyFill="1" applyBorder="1" applyAlignment="1">
      <alignment vertical="center"/>
    </xf>
    <xf numFmtId="198" fontId="51" fillId="0" borderId="0" xfId="998" applyNumberFormat="1" applyFont="1" applyFill="1" applyAlignment="1">
      <alignment vertical="center"/>
    </xf>
    <xf numFmtId="10" fontId="51" fillId="0" borderId="0" xfId="998" applyNumberFormat="1" applyFont="1" applyFill="1" applyAlignment="1">
      <alignment vertical="center"/>
    </xf>
    <xf numFmtId="0" fontId="0" fillId="0" borderId="1" xfId="0" applyNumberFormat="1" applyBorder="1" applyAlignment="1">
      <alignment wrapText="1"/>
    </xf>
    <xf numFmtId="0" fontId="0" fillId="0" borderId="0" xfId="0" applyNumberFormat="1" applyAlignment="1">
      <alignment horizontal="center" vertical="center" wrapText="1"/>
    </xf>
    <xf numFmtId="0" fontId="0" fillId="0" borderId="0" xfId="0" applyNumberFormat="1" applyAlignment="1">
      <alignment horizontal="left" wrapText="1"/>
    </xf>
    <xf numFmtId="0" fontId="0" fillId="0" borderId="0" xfId="0" applyNumberFormat="1" applyAlignment="1">
      <alignment wrapText="1"/>
    </xf>
  </cellXfs>
  <cellStyles count="1336">
    <cellStyle name="常规" xfId="0" builtinId="0"/>
    <cellStyle name="货币[0]" xfId="1" builtinId="7"/>
    <cellStyle name="输入" xfId="2" builtinId="20"/>
    <cellStyle name="强调文字颜色 2 3 2" xfId="3"/>
    <cellStyle name="Accent5 9" xfId="4"/>
    <cellStyle name="汇总 6" xfId="5"/>
    <cellStyle name="货币" xfId="6" builtinId="4"/>
    <cellStyle name="常规 2 2 4" xfId="7"/>
    <cellStyle name="_ET_STYLE_NoName_00__Book1_1 2 2 2" xfId="8"/>
    <cellStyle name="部门 4" xfId="9"/>
    <cellStyle name="常规 435" xfId="10"/>
    <cellStyle name="常规 440" xfId="11"/>
    <cellStyle name="链接单元格 5" xfId="12"/>
    <cellStyle name="20% - 强调文字颜色 3" xfId="13" builtinId="38"/>
    <cellStyle name="Accent1 5" xfId="14"/>
    <cellStyle name="百分比 2 8 2" xfId="15"/>
    <cellStyle name="args.style" xfId="16"/>
    <cellStyle name="好 3 2 2" xfId="17"/>
    <cellStyle name="适中 5 2" xfId="18"/>
    <cellStyle name="Accent2 - 20% 2" xfId="19"/>
    <cellStyle name="常规 3 2 3 2" xfId="20"/>
    <cellStyle name="_Book1_2 2" xfId="21"/>
    <cellStyle name="千位分隔[0]" xfId="22" builtinId="6"/>
    <cellStyle name="Accent2 - 40%" xfId="23"/>
    <cellStyle name="常规 3 4 3" xfId="24"/>
    <cellStyle name="40% - 强调文字颜色 3" xfId="25" builtinId="39"/>
    <cellStyle name="常规 26 2" xfId="26"/>
    <cellStyle name="差" xfId="27" builtinId="27"/>
    <cellStyle name="千位分隔" xfId="28" builtinId="3"/>
    <cellStyle name="常规 7 3" xfId="29"/>
    <cellStyle name="60% - 强调文字颜色 3" xfId="30" builtinId="40"/>
    <cellStyle name="Accent6 4" xfId="31"/>
    <cellStyle name="超链接" xfId="32" builtinId="8"/>
    <cellStyle name="Input [yellow] 4" xfId="33"/>
    <cellStyle name="好_0605石屏县 2 2" xfId="34"/>
    <cellStyle name="Accent2 - 60%" xfId="35"/>
    <cellStyle name="60% - 强调文字颜色 6 3 2" xfId="36"/>
    <cellStyle name="日期" xfId="37"/>
    <cellStyle name="百分比" xfId="38" builtinId="5"/>
    <cellStyle name="已访问的超链接" xfId="39" builtinId="9"/>
    <cellStyle name="Accent4 5" xfId="40"/>
    <cellStyle name="差_Book1 2" xfId="41"/>
    <cellStyle name="好_2007年地州资金往来对账表 3" xfId="42"/>
    <cellStyle name="60% - 强调文字颜色 4 2 2 2" xfId="43"/>
    <cellStyle name="常规 6" xfId="44"/>
    <cellStyle name="60% - 强调文字颜色 2 3" xfId="45"/>
    <cellStyle name="注释" xfId="46" builtinId="10"/>
    <cellStyle name="_ET_STYLE_NoName_00__Sheet3" xfId="47"/>
    <cellStyle name="60% - 强调文字颜色 2" xfId="48" builtinId="36"/>
    <cellStyle name="Accent6 3" xfId="49"/>
    <cellStyle name="Accent5 - 60% 2 2" xfId="50"/>
    <cellStyle name="标题 4" xfId="51" builtinId="19"/>
    <cellStyle name="解释性文本 2 2" xfId="52"/>
    <cellStyle name="百分比 7" xfId="53"/>
    <cellStyle name="Accent3 4 2" xfId="54"/>
    <cellStyle name="常规 4 2 2 3" xfId="55"/>
    <cellStyle name="常规 6 5" xfId="56"/>
    <cellStyle name="警告文本" xfId="57" builtinId="11"/>
    <cellStyle name="常规 5 2" xfId="58"/>
    <cellStyle name="60% - 强调文字颜色 2 2 2" xfId="59"/>
    <cellStyle name="标题" xfId="60" builtinId="15"/>
    <cellStyle name="标题 1 5 2" xfId="61"/>
    <cellStyle name="Accent1 - 60% 2 2" xfId="62"/>
    <cellStyle name="解释性文本" xfId="63" builtinId="53"/>
    <cellStyle name="标题 1" xfId="64" builtinId="16"/>
    <cellStyle name="百分比 4" xfId="65"/>
    <cellStyle name="标题 2" xfId="66" builtinId="17"/>
    <cellStyle name="百分比 5" xfId="67"/>
    <cellStyle name="常规 5 2 2" xfId="68"/>
    <cellStyle name="60% - 强调文字颜色 2 2 2 2" xfId="69"/>
    <cellStyle name="0,0_x000d__x000a_NA_x000d__x000a_" xfId="70"/>
    <cellStyle name="差 7" xfId="71"/>
    <cellStyle name="Accent4 2 2" xfId="72"/>
    <cellStyle name="60% - 强调文字颜色 1" xfId="73" builtinId="32"/>
    <cellStyle name="Accent6 2" xfId="74"/>
    <cellStyle name="标题 3" xfId="75" builtinId="18"/>
    <cellStyle name="百分比 6" xfId="76"/>
    <cellStyle name="60% - 强调文字颜色 4" xfId="77" builtinId="44"/>
    <cellStyle name="Accent6 5" xfId="78"/>
    <cellStyle name="输出" xfId="79" builtinId="21"/>
    <cellStyle name="计算" xfId="80" builtinId="22"/>
    <cellStyle name="40% - 强调文字颜色 4 2" xfId="81"/>
    <cellStyle name="检查单元格" xfId="82" builtinId="23"/>
    <cellStyle name="常规 443" xfId="83"/>
    <cellStyle name="常规 8 3" xfId="84"/>
    <cellStyle name="20% - 强调文字颜色 6" xfId="85" builtinId="50"/>
    <cellStyle name="标题 4 5 3" xfId="86"/>
    <cellStyle name="常规 2 2 2 5" xfId="87"/>
    <cellStyle name="强调文字颜色 2" xfId="88" builtinId="33"/>
    <cellStyle name="PSHeading 4" xfId="89"/>
    <cellStyle name="链接单元格" xfId="90" builtinId="24"/>
    <cellStyle name="60% - 强调文字颜色 4 2 3" xfId="91"/>
    <cellStyle name="汇总" xfId="92" builtinId="25"/>
    <cellStyle name="差_0605石屏" xfId="93"/>
    <cellStyle name="好" xfId="94" builtinId="26"/>
    <cellStyle name="适中 8" xfId="95"/>
    <cellStyle name="20% - 强调文字颜色 3 3" xfId="96"/>
    <cellStyle name="输出 3 3" xfId="97"/>
    <cellStyle name="适中" xfId="98" builtinId="28"/>
    <cellStyle name="常规 442" xfId="99"/>
    <cellStyle name="常规 8 2" xfId="100"/>
    <cellStyle name="链接单元格 7" xfId="101"/>
    <cellStyle name="20% - 强调文字颜色 5" xfId="102" builtinId="46"/>
    <cellStyle name="标题 4 5 2" xfId="103"/>
    <cellStyle name="千位分隔 6 2" xfId="104"/>
    <cellStyle name="常规 2 2 2 4" xfId="105"/>
    <cellStyle name="强调文字颜色 1" xfId="106" builtinId="29"/>
    <cellStyle name="常规 428" xfId="107"/>
    <cellStyle name="常规 433" xfId="108"/>
    <cellStyle name="链接单元格 3" xfId="109"/>
    <cellStyle name="编号 3 2" xfId="110"/>
    <cellStyle name="20% - 强调文字颜色 1" xfId="111" builtinId="30"/>
    <cellStyle name="汇总 3 3" xfId="112"/>
    <cellStyle name="Accent6 - 20% 2 2" xfId="113"/>
    <cellStyle name="标题 5 4" xfId="114"/>
    <cellStyle name="40% - 强调文字颜色 1" xfId="115" builtinId="31"/>
    <cellStyle name="常规 429" xfId="116"/>
    <cellStyle name="常规 434" xfId="117"/>
    <cellStyle name="链接单元格 4" xfId="118"/>
    <cellStyle name="20% - 强调文字颜色 2" xfId="119" builtinId="34"/>
    <cellStyle name="40% - 强调文字颜色 2" xfId="120" builtinId="35"/>
    <cellStyle name="检查单元格 3 4" xfId="121"/>
    <cellStyle name="Accent2 - 40% 2" xfId="122"/>
    <cellStyle name="强调文字颜色 3" xfId="123" builtinId="37"/>
    <cellStyle name="差_11大理 2 2" xfId="124"/>
    <cellStyle name="PSChar" xfId="125"/>
    <cellStyle name="强调文字颜色 4" xfId="126" builtinId="41"/>
    <cellStyle name="Accent2 - 40% 3" xfId="127"/>
    <cellStyle name="好_2008年地州对账表(国库资金）" xfId="128"/>
    <cellStyle name="常规 436" xfId="129"/>
    <cellStyle name="常规 441" xfId="130"/>
    <cellStyle name="链接单元格 6" xfId="131"/>
    <cellStyle name="20% - 强调文字颜色 4" xfId="132" builtinId="42"/>
    <cellStyle name="40% - 强调文字颜色 4" xfId="133" builtinId="43"/>
    <cellStyle name="强调文字颜色 5" xfId="134" builtinId="45"/>
    <cellStyle name="计算 4" xfId="135"/>
    <cellStyle name="常规_exceltmp1 2" xfId="136"/>
    <cellStyle name="60% - 强调文字颜色 5 2 2 2" xfId="137"/>
    <cellStyle name="常规 2 5 3 2" xfId="138"/>
    <cellStyle name="40% - 强调文字颜色 5" xfId="139" builtinId="47"/>
    <cellStyle name="标题 1 4 2" xfId="140"/>
    <cellStyle name="60% - 强调文字颜色 5" xfId="141" builtinId="48"/>
    <cellStyle name="Accent6 6" xfId="142"/>
    <cellStyle name="强调文字颜色 6" xfId="143" builtinId="49"/>
    <cellStyle name="40% - 强调文字颜色 6" xfId="144" builtinId="51"/>
    <cellStyle name="_弱电系统设备配置报价清单" xfId="145"/>
    <cellStyle name="标题 1 4 3" xfId="146"/>
    <cellStyle name="60% - 强调文字颜色 6" xfId="147" builtinId="52"/>
    <cellStyle name="Accent6 7" xfId="148"/>
    <cellStyle name="适中 5 3" xfId="149"/>
    <cellStyle name="Accent2 - 20% 3" xfId="150"/>
    <cellStyle name="常规 2 12 2" xfId="151"/>
    <cellStyle name="_Book1_2 3" xfId="152"/>
    <cellStyle name="_ET_STYLE_NoName_00__Book1" xfId="153"/>
    <cellStyle name="_ET_STYLE_NoName_00_" xfId="154"/>
    <cellStyle name="_Book1_1" xfId="155"/>
    <cellStyle name="_20100326高清市院遂宁检察院1080P配置清单26日改" xfId="156"/>
    <cellStyle name="百分比 2 2 4" xfId="157"/>
    <cellStyle name="Accent2 - 20% 2 2" xfId="158"/>
    <cellStyle name="_Book1_2 2 2" xfId="159"/>
    <cellStyle name="常规 2 5 4 2" xfId="160"/>
    <cellStyle name="百分比 2 2 5" xfId="161"/>
    <cellStyle name="_Book1_2 2 3" xfId="162"/>
    <cellStyle name="百分比 2 10 2" xfId="163"/>
    <cellStyle name="百分比 2 2 4 2" xfId="164"/>
    <cellStyle name="_Book1_2 2 2 2" xfId="165"/>
    <cellStyle name="超级链接 2 2" xfId="166"/>
    <cellStyle name="_Book1_3 2" xfId="167"/>
    <cellStyle name="_Book1" xfId="168"/>
    <cellStyle name="常规 2 7 2" xfId="169"/>
    <cellStyle name="适中 5" xfId="170"/>
    <cellStyle name="Accent2 - 20%" xfId="171"/>
    <cellStyle name="常规 3 2 3" xfId="172"/>
    <cellStyle name="_Book1_2" xfId="173"/>
    <cellStyle name="百分比 2 3 4" xfId="174"/>
    <cellStyle name="常规 2 16" xfId="175"/>
    <cellStyle name="差_2008年地州对账表(国库资金） 3" xfId="176"/>
    <cellStyle name="_Book1_2 3 2" xfId="177"/>
    <cellStyle name="_Book1_2 4" xfId="178"/>
    <cellStyle name="Accent1 4 2" xfId="179"/>
    <cellStyle name="超级链接 2" xfId="180"/>
    <cellStyle name="_Book1_3" xfId="181"/>
    <cellStyle name="Accent5 - 60% 3" xfId="182"/>
    <cellStyle name="_ET_STYLE_NoName_00__Book1_1" xfId="183"/>
    <cellStyle name="常规 2 3 3 2" xfId="184"/>
    <cellStyle name="_ET_STYLE_NoName_00__Book1_1 2" xfId="185"/>
    <cellStyle name="常规 2 3 3 2 2" xfId="186"/>
    <cellStyle name="_ET_STYLE_NoName_00__Book1_1 2 2" xfId="187"/>
    <cellStyle name="标题 2 2 2 2" xfId="188"/>
    <cellStyle name="_ET_STYLE_NoName_00__Book1_1 2 3" xfId="189"/>
    <cellStyle name="百分比 2 7 2" xfId="190"/>
    <cellStyle name="Percent [2]" xfId="191"/>
    <cellStyle name="_ET_STYLE_NoName_00__Book1_1 3" xfId="192"/>
    <cellStyle name="Accent1 4" xfId="193"/>
    <cellStyle name="超级链接" xfId="194"/>
    <cellStyle name="_ET_STYLE_NoName_00__Book1_1 3 2" xfId="195"/>
    <cellStyle name="_ET_STYLE_NoName_00__Book1_1 4" xfId="196"/>
    <cellStyle name="Accent5 4" xfId="197"/>
    <cellStyle name="_关闭破产企业已移交地方管理中小学校退休教师情况明细表(1)" xfId="198"/>
    <cellStyle name="警告文本 4 2" xfId="199"/>
    <cellStyle name="0,0_x005f_x000d__x005f_x000a_NA_x005f_x000d__x005f_x000a_" xfId="200"/>
    <cellStyle name="20% - 强调文字颜色 1 2" xfId="201"/>
    <cellStyle name="常规 11 4" xfId="202"/>
    <cellStyle name="链接单元格 3 2 2" xfId="203"/>
    <cellStyle name="20% - 强调文字颜色 1 2 2" xfId="204"/>
    <cellStyle name="Accent1 - 20% 2" xfId="205"/>
    <cellStyle name="20% - 强调文字颜色 1 3" xfId="206"/>
    <cellStyle name="强调文字颜色 2 2 2 2" xfId="207"/>
    <cellStyle name="20% - 强调文字颜色 2 2" xfId="208"/>
    <cellStyle name="20% - 强调文字颜色 2 2 2" xfId="209"/>
    <cellStyle name="60% - 强调文字颜色 3 2 2 2" xfId="210"/>
    <cellStyle name="20% - 强调文字颜色 2 3" xfId="211"/>
    <cellStyle name="适中 7" xfId="212"/>
    <cellStyle name="20% - 强调文字颜色 3 2" xfId="213"/>
    <cellStyle name="常规 3 2 5" xfId="214"/>
    <cellStyle name="20% - 强调文字颜色 3 2 2" xfId="215"/>
    <cellStyle name="20% - 强调文字颜色 4 2" xfId="216"/>
    <cellStyle name="常规 3 3 5" xfId="217"/>
    <cellStyle name="Mon閠aire_!!!GO" xfId="218"/>
    <cellStyle name="20% - 强调文字颜色 4 2 2" xfId="219"/>
    <cellStyle name="常规 3 3 5 2" xfId="220"/>
    <cellStyle name="20% - 强调文字颜色 4 3" xfId="221"/>
    <cellStyle name="常规 3 3 6" xfId="222"/>
    <cellStyle name="Accent6 - 60% 2 2" xfId="223"/>
    <cellStyle name="20% - 强调文字颜色 5 2" xfId="224"/>
    <cellStyle name="20% - 强调文字颜色 5 2 2" xfId="225"/>
    <cellStyle name="20% - 强调文字颜色 5 3" xfId="226"/>
    <cellStyle name="20% - 强调文字颜色 6 2" xfId="227"/>
    <cellStyle name="Accent6 - 20% 3" xfId="228"/>
    <cellStyle name="20% - 强调文字颜色 6 2 2" xfId="229"/>
    <cellStyle name="解释性文本 3 2 2" xfId="230"/>
    <cellStyle name="20% - 强调文字颜色 6 3" xfId="231"/>
    <cellStyle name="40% - 强调文字颜色 1 2" xfId="232"/>
    <cellStyle name="常规 4 3 5" xfId="233"/>
    <cellStyle name="40% - 强调文字颜色 1 2 2" xfId="234"/>
    <cellStyle name="Accent1" xfId="235"/>
    <cellStyle name="40% - 强调文字颜色 1 3" xfId="236"/>
    <cellStyle name="常规 9 2" xfId="237"/>
    <cellStyle name="40% - 强调文字颜色 2 2" xfId="238"/>
    <cellStyle name="常规 2 3 2 4" xfId="239"/>
    <cellStyle name="40% - 强调文字颜色 2 2 2" xfId="240"/>
    <cellStyle name="常规 2 3 2 4 2" xfId="241"/>
    <cellStyle name="40% - 强调文字颜色 2 3" xfId="242"/>
    <cellStyle name="常规 2 3 2 5" xfId="243"/>
    <cellStyle name="40% - 强调文字颜色 3 2" xfId="244"/>
    <cellStyle name="常规 2 3 3 4" xfId="245"/>
    <cellStyle name="40% - 强调文字颜色 3 2 2" xfId="246"/>
    <cellStyle name="40% - 强调文字颜色 3 3" xfId="247"/>
    <cellStyle name="标题 4 4" xfId="248"/>
    <cellStyle name="千位分隔 5" xfId="249"/>
    <cellStyle name="40% - 强调文字颜色 4 2 2" xfId="250"/>
    <cellStyle name="常规_2007年云南省向人大报送政府收支预算表格式编制过程表 3 2" xfId="251"/>
    <cellStyle name="计算 3 3" xfId="252"/>
    <cellStyle name="Accent6 - 20% 2" xfId="253"/>
    <cellStyle name="40% - 强调文字颜色 4 3" xfId="254"/>
    <cellStyle name="40% - 强调文字颜色 5 2" xfId="255"/>
    <cellStyle name="好 2 3" xfId="256"/>
    <cellStyle name="计算 4 2 2" xfId="257"/>
    <cellStyle name="60% - 强调文字颜色 4 3" xfId="258"/>
    <cellStyle name="40% - 强调文字颜色 5 2 2" xfId="259"/>
    <cellStyle name="40% - 强调文字颜色 5 3" xfId="260"/>
    <cellStyle name="好 2 4" xfId="261"/>
    <cellStyle name="40% - 强调文字颜色 6 2" xfId="262"/>
    <cellStyle name="好 3 3" xfId="263"/>
    <cellStyle name="标题 2 2 4" xfId="264"/>
    <cellStyle name="百分比 2 9" xfId="265"/>
    <cellStyle name="适中 2 2" xfId="266"/>
    <cellStyle name="Accent2 5" xfId="267"/>
    <cellStyle name="百分比 2 9 2" xfId="268"/>
    <cellStyle name="适中 2 2 2" xfId="269"/>
    <cellStyle name="40% - 强调文字颜色 6 2 2" xfId="270"/>
    <cellStyle name="40% - 强调文字颜色 6 3" xfId="271"/>
    <cellStyle name="好 3 4" xfId="272"/>
    <cellStyle name="60% - 强调文字颜色 1 2" xfId="273"/>
    <cellStyle name="Accent6 2 2" xfId="274"/>
    <cellStyle name="输出 3 4" xfId="275"/>
    <cellStyle name="60% - 强调文字颜色 1 2 2" xfId="276"/>
    <cellStyle name="商品名称 2 2" xfId="277"/>
    <cellStyle name="标题 3 2 4" xfId="278"/>
    <cellStyle name="好 7" xfId="279"/>
    <cellStyle name="60% - 强调文字颜色 1 2 2 2" xfId="280"/>
    <cellStyle name="百分比 2 3 4 2" xfId="281"/>
    <cellStyle name="60% - 强调文字颜色 1 2 3" xfId="282"/>
    <cellStyle name="60% - 强调文字颜色 1 3" xfId="283"/>
    <cellStyle name="千位分隔 2 3" xfId="284"/>
    <cellStyle name="60% - 强调文字颜色 1 3 2" xfId="285"/>
    <cellStyle name="60% - 强调文字颜色 2 2" xfId="286"/>
    <cellStyle name="Accent6 3 2" xfId="287"/>
    <cellStyle name="常规 5" xfId="288"/>
    <cellStyle name="输出 4 4" xfId="289"/>
    <cellStyle name="Accent6 - 60%" xfId="290"/>
    <cellStyle name="常规 5 3" xfId="291"/>
    <cellStyle name="60% - 强调文字颜色 2 2 3" xfId="292"/>
    <cellStyle name="常规 6 2" xfId="293"/>
    <cellStyle name="60% - 强调文字颜色 2 3 2" xfId="294"/>
    <cellStyle name="注释 2" xfId="295"/>
    <cellStyle name="60% - 强调文字颜色 3 2" xfId="296"/>
    <cellStyle name="Accent6 4 2" xfId="297"/>
    <cellStyle name="60% - 强调文字颜色 3 2 2" xfId="298"/>
    <cellStyle name="60% - 强调文字颜色 3 2 3" xfId="299"/>
    <cellStyle name="Accent5 - 40% 2" xfId="300"/>
    <cellStyle name="60% - 强调文字颜色 3 3" xfId="301"/>
    <cellStyle name="Accent5 - 40% 2 2" xfId="302"/>
    <cellStyle name="汇总 7" xfId="303"/>
    <cellStyle name="60% - 强调文字颜色 3 3 2" xfId="304"/>
    <cellStyle name="60% - 强调文字颜色 4 2" xfId="305"/>
    <cellStyle name="Accent6 5 2" xfId="306"/>
    <cellStyle name="60% - 强调文字颜色 4 2 2" xfId="307"/>
    <cellStyle name="60% - 强调文字颜色 4 3 2" xfId="308"/>
    <cellStyle name="常规 15" xfId="309"/>
    <cellStyle name="常规 20" xfId="310"/>
    <cellStyle name="标题 1 4 2 2" xfId="311"/>
    <cellStyle name="60% - 强调文字颜色 5 2" xfId="312"/>
    <cellStyle name="常规_exceltmp1" xfId="313"/>
    <cellStyle name="60% - 强调文字颜色 5 2 2" xfId="314"/>
    <cellStyle name="常规 2 5 3" xfId="315"/>
    <cellStyle name="百分比 2 10" xfId="316"/>
    <cellStyle name="常规 2 2 2 3 2" xfId="317"/>
    <cellStyle name="60% - 强调文字颜色 5 2 3" xfId="318"/>
    <cellStyle name="常规 2 5 4" xfId="319"/>
    <cellStyle name="60% - 强调文字颜色 5 3" xfId="320"/>
    <cellStyle name="60% - 强调文字颜色 5 3 2" xfId="321"/>
    <cellStyle name="常规 2 6 3" xfId="322"/>
    <cellStyle name="RowLevel_0" xfId="323"/>
    <cellStyle name="60% - 强调文字颜色 6 2" xfId="324"/>
    <cellStyle name="Header2" xfId="325"/>
    <cellStyle name="强调文字颜色 5 2 3" xfId="326"/>
    <cellStyle name="60% - 强调文字颜色 6 2 2" xfId="327"/>
    <cellStyle name="Header2 2" xfId="328"/>
    <cellStyle name="60% - 强调文字颜色 6 2 2 2" xfId="329"/>
    <cellStyle name="60% - 强调文字颜色 6 2 3" xfId="330"/>
    <cellStyle name="60% - 强调文字颜色 6 3" xfId="331"/>
    <cellStyle name="6mal" xfId="332"/>
    <cellStyle name="Accent4 9" xfId="333"/>
    <cellStyle name="Accent1 - 20%" xfId="334"/>
    <cellStyle name="强调文字颜色 2 2 2" xfId="335"/>
    <cellStyle name="常规 2 3 3 3" xfId="336"/>
    <cellStyle name="Accent5 - 20%" xfId="337"/>
    <cellStyle name="Accent1 - 20% 2 2" xfId="338"/>
    <cellStyle name="Accent1 - 20% 3" xfId="339"/>
    <cellStyle name="Accent6 9" xfId="340"/>
    <cellStyle name="标题 6 2 2" xfId="341"/>
    <cellStyle name="Accent1 - 40%" xfId="342"/>
    <cellStyle name="Accent1 - 40% 2" xfId="343"/>
    <cellStyle name="Accent1 - 40% 2 2" xfId="344"/>
    <cellStyle name="PSHeading 3 2" xfId="345"/>
    <cellStyle name="Accent1 - 40% 3" xfId="346"/>
    <cellStyle name="Accent1 - 60%" xfId="347"/>
    <cellStyle name="标题 1 5" xfId="348"/>
    <cellStyle name="Accent1 - 60% 2" xfId="349"/>
    <cellStyle name="常规 17 2" xfId="350"/>
    <cellStyle name="注释 4 2 2" xfId="351"/>
    <cellStyle name="标题 1 6" xfId="352"/>
    <cellStyle name="Accent1 - 60% 3" xfId="353"/>
    <cellStyle name="Date 3" xfId="354"/>
    <cellStyle name="Accent1 2" xfId="355"/>
    <cellStyle name="Currency [0]_!!!GO" xfId="356"/>
    <cellStyle name="Accent1 2 2" xfId="357"/>
    <cellStyle name="Accent1 3" xfId="358"/>
    <cellStyle name="Accent1 3 2" xfId="359"/>
    <cellStyle name="常规 2" xfId="360"/>
    <cellStyle name="Accent1 5 2" xfId="361"/>
    <cellStyle name="sstot" xfId="362"/>
    <cellStyle name="部门 3 2" xfId="363"/>
    <cellStyle name="Accent1 6" xfId="364"/>
    <cellStyle name="常规 2 2 3 2" xfId="365"/>
    <cellStyle name="Accent1 7" xfId="366"/>
    <cellStyle name="常规 2 2 3 3" xfId="367"/>
    <cellStyle name="Accent1 8" xfId="368"/>
    <cellStyle name="差_1110洱源 2" xfId="369"/>
    <cellStyle name="常规 2 2 3 4" xfId="370"/>
    <cellStyle name="Accent1 9" xfId="371"/>
    <cellStyle name="差_1110洱源 3" xfId="372"/>
    <cellStyle name="常规 9 3" xfId="373"/>
    <cellStyle name="Header1 2" xfId="374"/>
    <cellStyle name="强调文字颜色 5 2 2 2" xfId="375"/>
    <cellStyle name="Accent2" xfId="376"/>
    <cellStyle name="Accent2 - 40% 2 2" xfId="377"/>
    <cellStyle name="输入 2 4" xfId="378"/>
    <cellStyle name="日期 2" xfId="379"/>
    <cellStyle name="Accent2 - 60% 2" xfId="380"/>
    <cellStyle name="日期 2 2" xfId="381"/>
    <cellStyle name="Accent2 - 60% 2 2" xfId="382"/>
    <cellStyle name="Accent5 - 40% 3" xfId="383"/>
    <cellStyle name="日期 3" xfId="384"/>
    <cellStyle name="Accent2 - 60% 3" xfId="385"/>
    <cellStyle name="Accent2 2" xfId="386"/>
    <cellStyle name="Accent2 2 2" xfId="387"/>
    <cellStyle name="强调文字颜色 4 3" xfId="388"/>
    <cellStyle name="t" xfId="389"/>
    <cellStyle name="Accent2 3" xfId="390"/>
    <cellStyle name="Accent2 3 2" xfId="391"/>
    <cellStyle name="Accent2 4" xfId="392"/>
    <cellStyle name="Accent2 4 2" xfId="393"/>
    <cellStyle name="Accent2 5 2" xfId="394"/>
    <cellStyle name="百分比 2 9 2 2" xfId="395"/>
    <cellStyle name="Date" xfId="396"/>
    <cellStyle name="Accent2 6" xfId="397"/>
    <cellStyle name="常规 2 2 4 2" xfId="398"/>
    <cellStyle name="百分比 2 9 3" xfId="399"/>
    <cellStyle name="常规 2 2 11" xfId="400"/>
    <cellStyle name="Accent2 7" xfId="401"/>
    <cellStyle name="Accent2 8" xfId="402"/>
    <cellStyle name="Accent2 9" xfId="403"/>
    <cellStyle name="Accent3" xfId="404"/>
    <cellStyle name="Milliers_!!!GO" xfId="405"/>
    <cellStyle name="Accent3 - 20%" xfId="406"/>
    <cellStyle name="Accent5 2" xfId="407"/>
    <cellStyle name="百分比 4 3" xfId="408"/>
    <cellStyle name="常规 2 2 7" xfId="409"/>
    <cellStyle name="标题 1 3" xfId="410"/>
    <cellStyle name="Accent3 - 20% 2" xfId="411"/>
    <cellStyle name="Accent5 2 2" xfId="412"/>
    <cellStyle name="Accent5 6" xfId="413"/>
    <cellStyle name="汇总 3" xfId="414"/>
    <cellStyle name="差_0605石屏 3" xfId="415"/>
    <cellStyle name="标题 1 3 2" xfId="416"/>
    <cellStyle name="Accent3 - 20% 2 2" xfId="417"/>
    <cellStyle name="标题 1 4" xfId="418"/>
    <cellStyle name="Accent3 - 20% 3" xfId="419"/>
    <cellStyle name="好_0502通海县" xfId="420"/>
    <cellStyle name="Mon閠aire [0]_!!!GO" xfId="421"/>
    <cellStyle name="Accent4 3 2" xfId="422"/>
    <cellStyle name="Accent3 - 40%" xfId="423"/>
    <cellStyle name="Accent3 - 40% 2" xfId="424"/>
    <cellStyle name="Accent3 - 40% 2 2" xfId="425"/>
    <cellStyle name="捠壿 [0.00]_Region Orders (2)" xfId="426"/>
    <cellStyle name="Accent4 - 60%" xfId="427"/>
    <cellStyle name="Accent3 - 40% 3" xfId="428"/>
    <cellStyle name="百分比 2 6 2" xfId="429"/>
    <cellStyle name="常规 15 2 2" xfId="430"/>
    <cellStyle name="Accent4 5 2" xfId="431"/>
    <cellStyle name="Accent3 - 60%" xfId="432"/>
    <cellStyle name="Accent3 - 60% 2" xfId="433"/>
    <cellStyle name="好_M01-1 3" xfId="434"/>
    <cellStyle name="编号" xfId="435"/>
    <cellStyle name="Accent3 - 60% 2 2" xfId="436"/>
    <cellStyle name="常规 17 2 2" xfId="437"/>
    <cellStyle name="Accent3 - 60% 3" xfId="438"/>
    <cellStyle name="Accent3 2" xfId="439"/>
    <cellStyle name="comma zerodec" xfId="440"/>
    <cellStyle name="Accent3 2 2" xfId="441"/>
    <cellStyle name="Accent3 3" xfId="442"/>
    <cellStyle name="Accent3 3 2" xfId="443"/>
    <cellStyle name="解释性文本 2" xfId="444"/>
    <cellStyle name="Accent3 4" xfId="445"/>
    <cellStyle name="解释性文本 3" xfId="446"/>
    <cellStyle name="Accent3 5" xfId="447"/>
    <cellStyle name="解释性文本 3 2" xfId="448"/>
    <cellStyle name="Accent3 5 2" xfId="449"/>
    <cellStyle name="解释性文本 4" xfId="450"/>
    <cellStyle name="Accent3 6" xfId="451"/>
    <cellStyle name="常规 2 2 5 2" xfId="452"/>
    <cellStyle name="Moneda_96 Risk" xfId="453"/>
    <cellStyle name="Accent3 7" xfId="454"/>
    <cellStyle name="差 2" xfId="455"/>
    <cellStyle name="解释性文本 5" xfId="456"/>
    <cellStyle name="Accent3 8" xfId="457"/>
    <cellStyle name="差 3" xfId="458"/>
    <cellStyle name="解释性文本 6" xfId="459"/>
    <cellStyle name="百分比 2" xfId="460"/>
    <cellStyle name="常规 2 7 3 2" xfId="461"/>
    <cellStyle name="Accent3 9" xfId="462"/>
    <cellStyle name="差 4" xfId="463"/>
    <cellStyle name="解释性文本 7" xfId="464"/>
    <cellStyle name="Accent4" xfId="465"/>
    <cellStyle name="百分比 2 2 2" xfId="466"/>
    <cellStyle name="Accent4 - 20%" xfId="467"/>
    <cellStyle name="差 4 2 2" xfId="468"/>
    <cellStyle name="百分比 2 2 2 2" xfId="469"/>
    <cellStyle name="常规 2 4 2 4" xfId="470"/>
    <cellStyle name="Accent4 - 20% 2" xfId="471"/>
    <cellStyle name="百分比 2 2 2 2 2" xfId="472"/>
    <cellStyle name="Accent4 - 20% 2 2" xfId="473"/>
    <cellStyle name="百分比 2 2 2 3" xfId="474"/>
    <cellStyle name="强调 2 2" xfId="475"/>
    <cellStyle name="Accent4 - 20% 3" xfId="476"/>
    <cellStyle name="百分比 2 4 2" xfId="477"/>
    <cellStyle name="输入 4" xfId="478"/>
    <cellStyle name="Accent4 - 40%" xfId="479"/>
    <cellStyle name="Accent6 - 40%" xfId="480"/>
    <cellStyle name="百分比 2 4 2 2" xfId="481"/>
    <cellStyle name="常规 3 3" xfId="482"/>
    <cellStyle name="输入 4 2" xfId="483"/>
    <cellStyle name="Accent4 - 40% 2" xfId="484"/>
    <cellStyle name="Accent6 - 40% 2" xfId="485"/>
    <cellStyle name="商品名称 4" xfId="486"/>
    <cellStyle name="常规 3 3 2" xfId="487"/>
    <cellStyle name="输入 4 2 2" xfId="488"/>
    <cellStyle name="Accent4 - 40% 2 2" xfId="489"/>
    <cellStyle name="常规 3 4" xfId="490"/>
    <cellStyle name="输入 4 3" xfId="491"/>
    <cellStyle name="Accent4 - 40% 3" xfId="492"/>
    <cellStyle name="Accent4 - 60% 2" xfId="493"/>
    <cellStyle name="标题 7 4" xfId="494"/>
    <cellStyle name="Accent4 - 60% 2 2" xfId="495"/>
    <cellStyle name="PSSpacer" xfId="496"/>
    <cellStyle name="Accent4 - 60% 3" xfId="497"/>
    <cellStyle name="Accent4 2" xfId="498"/>
    <cellStyle name="Accent6" xfId="499"/>
    <cellStyle name="New Times Roman" xfId="500"/>
    <cellStyle name="Accent4 3" xfId="501"/>
    <cellStyle name="Accent4 4" xfId="502"/>
    <cellStyle name="借出原因" xfId="503"/>
    <cellStyle name="PSHeading 5" xfId="504"/>
    <cellStyle name="Accent4 4 2" xfId="505"/>
    <cellStyle name="百分比 4 2 2" xfId="506"/>
    <cellStyle name="Accent4 6" xfId="507"/>
    <cellStyle name="常规 2 2 6 2" xfId="508"/>
    <cellStyle name="标题 1 2 2" xfId="509"/>
    <cellStyle name="Accent4 7" xfId="510"/>
    <cellStyle name="标题 1 2 3" xfId="511"/>
    <cellStyle name="Accent4 8" xfId="512"/>
    <cellStyle name="标题 1 2 4" xfId="513"/>
    <cellStyle name="Accent5" xfId="514"/>
    <cellStyle name="常规 2 3 3 3 2" xfId="515"/>
    <cellStyle name="Accent5 - 20% 2" xfId="516"/>
    <cellStyle name="Accent5 - 20% 2 2" xfId="517"/>
    <cellStyle name="Input [yellow] 2 2 2" xfId="518"/>
    <cellStyle name="Accent5 - 20% 3" xfId="519"/>
    <cellStyle name="Accent5 - 40%" xfId="520"/>
    <cellStyle name="常规 12" xfId="521"/>
    <cellStyle name="好 4 2" xfId="522"/>
    <cellStyle name="标题 2 3 3" xfId="523"/>
    <cellStyle name="Accent5 - 60%" xfId="524"/>
    <cellStyle name="常规 12 2" xfId="525"/>
    <cellStyle name="好 4 2 2" xfId="526"/>
    <cellStyle name="Accent5 - 60% 2" xfId="527"/>
    <cellStyle name="Category" xfId="528"/>
    <cellStyle name="Accent5 3" xfId="529"/>
    <cellStyle name="Category 2" xfId="530"/>
    <cellStyle name="标题 2 3" xfId="531"/>
    <cellStyle name="Accent5 3 2" xfId="532"/>
    <cellStyle name="Comma [0]_!!!GO" xfId="533"/>
    <cellStyle name="标题 3 3" xfId="534"/>
    <cellStyle name="Accent5 4 2" xfId="535"/>
    <cellStyle name="Accent5 5" xfId="536"/>
    <cellStyle name="汇总 2" xfId="537"/>
    <cellStyle name="差_0605石屏 2" xfId="538"/>
    <cellStyle name="Accent5 5 2" xfId="539"/>
    <cellStyle name="汇总 2 2" xfId="540"/>
    <cellStyle name="差_0605石屏 2 2" xfId="541"/>
    <cellStyle name="Accent5 7" xfId="542"/>
    <cellStyle name="汇总 4" xfId="543"/>
    <cellStyle name="标题 1 3 3" xfId="544"/>
    <cellStyle name="百分比 2 3 2 2 2" xfId="545"/>
    <cellStyle name="Accent5 8" xfId="546"/>
    <cellStyle name="汇总 5" xfId="547"/>
    <cellStyle name="标题 1 3 4" xfId="548"/>
    <cellStyle name="Accent6 - 20%" xfId="549"/>
    <cellStyle name="Accent6 - 40% 2 2" xfId="550"/>
    <cellStyle name="标题 3 4 4" xfId="551"/>
    <cellStyle name="常规 3 3 3" xfId="552"/>
    <cellStyle name="常规_2007年云南省向人大报送政府收支预算表格式编制过程表" xfId="553"/>
    <cellStyle name="ColLevel_0" xfId="554"/>
    <cellStyle name="Accent6 - 40% 3" xfId="555"/>
    <cellStyle name="Accent6 - 60% 2" xfId="556"/>
    <cellStyle name="Accent6 - 60% 3" xfId="557"/>
    <cellStyle name="Accent6 8" xfId="558"/>
    <cellStyle name="标题 1 4 4" xfId="559"/>
    <cellStyle name="Comma_!!!GO" xfId="560"/>
    <cellStyle name="百分比 2 4 3" xfId="561"/>
    <cellStyle name="标题 3 3 2" xfId="562"/>
    <cellStyle name="分级显示列_1_Book1" xfId="563"/>
    <cellStyle name="Currency_!!!GO" xfId="564"/>
    <cellStyle name="常规 13" xfId="565"/>
    <cellStyle name="好 4 3" xfId="566"/>
    <cellStyle name="标题 2 3 4" xfId="567"/>
    <cellStyle name="Currency1" xfId="568"/>
    <cellStyle name="常规 2 2 11 2" xfId="569"/>
    <cellStyle name="Date 2" xfId="570"/>
    <cellStyle name="Date 2 2" xfId="571"/>
    <cellStyle name="差_0502通海县 3" xfId="572"/>
    <cellStyle name="Dollar (zero dec)" xfId="573"/>
    <cellStyle name="百分比 5 2" xfId="574"/>
    <cellStyle name="常规 2 3 6" xfId="575"/>
    <cellStyle name="标题 2 2" xfId="576"/>
    <cellStyle name="常规 5 2 2 2" xfId="577"/>
    <cellStyle name="Grey" xfId="578"/>
    <cellStyle name="Header1" xfId="579"/>
    <cellStyle name="强调文字颜色 5 2 2" xfId="580"/>
    <cellStyle name="Header2 2 2" xfId="581"/>
    <cellStyle name="Header2 3" xfId="582"/>
    <cellStyle name="Input [yellow]" xfId="583"/>
    <cellStyle name="千位分隔 2 4" xfId="584"/>
    <cellStyle name="Input [yellow] 2" xfId="585"/>
    <cellStyle name="千位分隔 2 4 2" xfId="586"/>
    <cellStyle name="Input [yellow] 2 2" xfId="587"/>
    <cellStyle name="Input [yellow] 2 3" xfId="588"/>
    <cellStyle name="常规 4 3 4 2" xfId="589"/>
    <cellStyle name="Input [yellow] 3" xfId="590"/>
    <cellStyle name="Input [yellow] 3 2" xfId="591"/>
    <cellStyle name="常规 2 10" xfId="592"/>
    <cellStyle name="强调文字颜色 3 3" xfId="593"/>
    <cellStyle name="Input Cells" xfId="594"/>
    <cellStyle name="Linked Cells" xfId="595"/>
    <cellStyle name="标题 6 3" xfId="596"/>
    <cellStyle name="Millares [0]_96 Risk" xfId="597"/>
    <cellStyle name="部门 2 2" xfId="598"/>
    <cellStyle name="常规 10 41 2" xfId="599"/>
    <cellStyle name="Millares_96 Risk" xfId="600"/>
    <cellStyle name="常规 2 2 2 2" xfId="601"/>
    <cellStyle name="Milliers [0]_!!!GO" xfId="602"/>
    <cellStyle name="千位分隔 2 3 2" xfId="603"/>
    <cellStyle name="Moneda [0]_96 Risk" xfId="604"/>
    <cellStyle name="标题 1 2 2 2" xfId="605"/>
    <cellStyle name="数量 3" xfId="606"/>
    <cellStyle name="Month" xfId="607"/>
    <cellStyle name="数量 3 2" xfId="608"/>
    <cellStyle name="Month 2" xfId="609"/>
    <cellStyle name="百分比 10" xfId="610"/>
    <cellStyle name="PSHeading 2" xfId="611"/>
    <cellStyle name="no dec" xfId="612"/>
    <cellStyle name="PSHeading 2 2" xfId="613"/>
    <cellStyle name="no dec 2" xfId="614"/>
    <cellStyle name="常规 450" xfId="615"/>
    <cellStyle name="PSHeading 2 2 2" xfId="616"/>
    <cellStyle name="no dec 2 2" xfId="617"/>
    <cellStyle name="PSHeading 2 3" xfId="618"/>
    <cellStyle name="no dec 3" xfId="619"/>
    <cellStyle name="百分比 3 3 2" xfId="620"/>
    <cellStyle name="Normal - Style1" xfId="621"/>
    <cellStyle name="Normal_!!!GO" xfId="622"/>
    <cellStyle name="百分比 2 5 2" xfId="623"/>
    <cellStyle name="常规 2 9 3" xfId="624"/>
    <cellStyle name="输入 3 3" xfId="625"/>
    <cellStyle name="PSInt" xfId="626"/>
    <cellStyle name="常规 2 4" xfId="627"/>
    <cellStyle name="per.style" xfId="628"/>
    <cellStyle name="t_HVAC Equipment (3)" xfId="629"/>
    <cellStyle name="常规 2 3 4" xfId="630"/>
    <cellStyle name="常规 94" xfId="631"/>
    <cellStyle name="Percent [2] 2" xfId="632"/>
    <cellStyle name="Percent_!!!GO" xfId="633"/>
    <cellStyle name="标题 5" xfId="634"/>
    <cellStyle name="解释性文本 2 3" xfId="635"/>
    <cellStyle name="百分比 8" xfId="636"/>
    <cellStyle name="常规 2 3 2 3 2" xfId="637"/>
    <cellStyle name="Pourcentage_pldt" xfId="638"/>
    <cellStyle name="强调文字颜色 4 2" xfId="639"/>
    <cellStyle name="PSChar 2" xfId="640"/>
    <cellStyle name="PSHeading 3 3" xfId="641"/>
    <cellStyle name="编号 2 2" xfId="642"/>
    <cellStyle name="PSDate" xfId="643"/>
    <cellStyle name="编号 2 2 2" xfId="644"/>
    <cellStyle name="PSDate 2" xfId="645"/>
    <cellStyle name="标题 4 4 2 2" xfId="646"/>
    <cellStyle name="PSDec" xfId="647"/>
    <cellStyle name="PSDec 2" xfId="648"/>
    <cellStyle name="常规 10" xfId="649"/>
    <cellStyle name="编号 4" xfId="650"/>
    <cellStyle name="常规 16 2" xfId="651"/>
    <cellStyle name="PSHeading" xfId="652"/>
    <cellStyle name="常规 451" xfId="653"/>
    <cellStyle name="PSHeading 2 2 3" xfId="654"/>
    <cellStyle name="PSHeading 2 4" xfId="655"/>
    <cellStyle name="PSHeading 3" xfId="656"/>
    <cellStyle name="常规 2 9 3 2" xfId="657"/>
    <cellStyle name="PSInt 2" xfId="658"/>
    <cellStyle name="常规 2 4 2" xfId="659"/>
    <cellStyle name="常规 2 9" xfId="660"/>
    <cellStyle name="输入 3" xfId="661"/>
    <cellStyle name="PSSpacer 2" xfId="662"/>
    <cellStyle name="sstot 2" xfId="663"/>
    <cellStyle name="Standard_AREAS" xfId="664"/>
    <cellStyle name="强调文字颜色 4 3 2" xfId="665"/>
    <cellStyle name="t 2" xfId="666"/>
    <cellStyle name="t_HVAC Equipment (3) 2" xfId="667"/>
    <cellStyle name="常规 2 3 4 2" xfId="668"/>
    <cellStyle name="百分比 2 11" xfId="669"/>
    <cellStyle name="百分比 2 3 5" xfId="670"/>
    <cellStyle name="千位分隔 2 2" xfId="671"/>
    <cellStyle name="百分比 2 11 2" xfId="672"/>
    <cellStyle name="标题 4 2" xfId="673"/>
    <cellStyle name="千位分隔 3" xfId="674"/>
    <cellStyle name="解释性文本 2 2 2" xfId="675"/>
    <cellStyle name="百分比 7 2" xfId="676"/>
    <cellStyle name="百分比 2 12" xfId="677"/>
    <cellStyle name="标题 10" xfId="678"/>
    <cellStyle name="差 4 2" xfId="679"/>
    <cellStyle name="百分比 2 2" xfId="680"/>
    <cellStyle name="百分比 2 2 3" xfId="681"/>
    <cellStyle name="百分比 2 2 3 2" xfId="682"/>
    <cellStyle name="百分比 2 3" xfId="683"/>
    <cellStyle name="百分比 2 3 2" xfId="684"/>
    <cellStyle name="常规_Sheet3" xfId="685"/>
    <cellStyle name="常规 2 14" xfId="686"/>
    <cellStyle name="百分比 2 3 2 2" xfId="687"/>
    <cellStyle name="常规 2 14 2" xfId="688"/>
    <cellStyle name="百分比 2 3 2 3" xfId="689"/>
    <cellStyle name="百分比 2 3 3" xfId="690"/>
    <cellStyle name="常规 2 15" xfId="691"/>
    <cellStyle name="百分比 2 3 3 2" xfId="692"/>
    <cellStyle name="百分比 2 4" xfId="693"/>
    <cellStyle name="百分比 2 4 3 2" xfId="694"/>
    <cellStyle name="百分比 2 4 4" xfId="695"/>
    <cellStyle name="百分比 2 5" xfId="696"/>
    <cellStyle name="百分比 2 6" xfId="697"/>
    <cellStyle name="常规 15 2" xfId="698"/>
    <cellStyle name="标题 2 2 2" xfId="699"/>
    <cellStyle name="百分比 2 7" xfId="700"/>
    <cellStyle name="常规 15 3" xfId="701"/>
    <cellStyle name="标题 2 2 3" xfId="702"/>
    <cellStyle name="百分比 2 8" xfId="703"/>
    <cellStyle name="百分比 3" xfId="704"/>
    <cellStyle name="百分比 3 2" xfId="705"/>
    <cellStyle name="百分比 3 2 2" xfId="706"/>
    <cellStyle name="百分比 3 3" xfId="707"/>
    <cellStyle name="编号 2" xfId="708"/>
    <cellStyle name="百分比 3 4" xfId="709"/>
    <cellStyle name="百分比 4 2" xfId="710"/>
    <cellStyle name="常规 2 2 6" xfId="711"/>
    <cellStyle name="标题 1 2" xfId="712"/>
    <cellStyle name="百分比 6 2" xfId="713"/>
    <cellStyle name="标题 3 2" xfId="714"/>
    <cellStyle name="标题 5 2" xfId="715"/>
    <cellStyle name="百分比 8 2" xfId="716"/>
    <cellStyle name="标题 6" xfId="717"/>
    <cellStyle name="解释性文本 2 4" xfId="718"/>
    <cellStyle name="百分比 9" xfId="719"/>
    <cellStyle name="标题 6 2" xfId="720"/>
    <cellStyle name="百分比 9 2" xfId="721"/>
    <cellStyle name="标题1 4" xfId="722"/>
    <cellStyle name="捠壿_Region Orders (2)" xfId="723"/>
    <cellStyle name="编号 2 3" xfId="724"/>
    <cellStyle name="编号 3" xfId="725"/>
    <cellStyle name="标题 1 3 2 2" xfId="726"/>
    <cellStyle name="标题 1 5 3" xfId="727"/>
    <cellStyle name="标题 2 4 2" xfId="728"/>
    <cellStyle name="常规 17 3" xfId="729"/>
    <cellStyle name="标题 1 7" xfId="730"/>
    <cellStyle name="常规 11" xfId="731"/>
    <cellStyle name="标题 2 3 2" xfId="732"/>
    <cellStyle name="常规 11 2" xfId="733"/>
    <cellStyle name="标题 2 3 2 2" xfId="734"/>
    <cellStyle name="标题 2 4" xfId="735"/>
    <cellStyle name="标题 2 4 2 2" xfId="736"/>
    <cellStyle name="标题 2 4 3" xfId="737"/>
    <cellStyle name="标题 3 2 2 2" xfId="738"/>
    <cellStyle name="好 5 2" xfId="739"/>
    <cellStyle name="标题 2 4 4" xfId="740"/>
    <cellStyle name="标题 2 5" xfId="741"/>
    <cellStyle name="常规 18 3" xfId="742"/>
    <cellStyle name="标题 2 7" xfId="743"/>
    <cellStyle name="标题 2 5 2" xfId="744"/>
    <cellStyle name="标题 2 5 3" xfId="745"/>
    <cellStyle name="常规 18 2" xfId="746"/>
    <cellStyle name="常规 5 42" xfId="747"/>
    <cellStyle name="标题 2 6" xfId="748"/>
    <cellStyle name="标题 3 2 2" xfId="749"/>
    <cellStyle name="好 5" xfId="750"/>
    <cellStyle name="标题 3 2 3" xfId="751"/>
    <cellStyle name="好 6" xfId="752"/>
    <cellStyle name="标题 3 4 3" xfId="753"/>
    <cellStyle name="标题 3 3 2 2" xfId="754"/>
    <cellStyle name="标题 3 3 3" xfId="755"/>
    <cellStyle name="商品名称 3 2" xfId="756"/>
    <cellStyle name="标题 3 3 4" xfId="757"/>
    <cellStyle name="标题 3 4" xfId="758"/>
    <cellStyle name="标题 3 4 2" xfId="759"/>
    <cellStyle name="标题 4 4 3" xfId="760"/>
    <cellStyle name="标题 3 4 2 2" xfId="761"/>
    <cellStyle name="标题 3 5" xfId="762"/>
    <cellStyle name="标题 3 5 2" xfId="763"/>
    <cellStyle name="常规 9" xfId="764"/>
    <cellStyle name="标题 3 5 3" xfId="765"/>
    <cellStyle name="常规 19 2" xfId="766"/>
    <cellStyle name="标题 3 6" xfId="767"/>
    <cellStyle name="常规 19 3" xfId="768"/>
    <cellStyle name="标题 3 7" xfId="769"/>
    <cellStyle name="数量 2 2 2" xfId="770"/>
    <cellStyle name="标题 4 2 2" xfId="771"/>
    <cellStyle name="千位分隔 3 2" xfId="772"/>
    <cellStyle name="标题 4 2 2 2" xfId="773"/>
    <cellStyle name="千位分隔 3 2 2" xfId="774"/>
    <cellStyle name="标题 4 2 3" xfId="775"/>
    <cellStyle name="千位分隔 3 3" xfId="776"/>
    <cellStyle name="标题 4 2 4" xfId="777"/>
    <cellStyle name="标题 4 3" xfId="778"/>
    <cellStyle name="千位分隔 4" xfId="779"/>
    <cellStyle name="标题 4 3 2" xfId="780"/>
    <cellStyle name="千位分隔 4 2" xfId="781"/>
    <cellStyle name="标题 4 3 2 2" xfId="782"/>
    <cellStyle name="标题 4 3 3" xfId="783"/>
    <cellStyle name="标题 4 3 4" xfId="784"/>
    <cellStyle name="标题 4 4 2" xfId="785"/>
    <cellStyle name="千位分隔 5 2" xfId="786"/>
    <cellStyle name="标题 4 4 4" xfId="787"/>
    <cellStyle name="标题 4 5" xfId="788"/>
    <cellStyle name="千位分隔 6" xfId="789"/>
    <cellStyle name="差_1110洱源" xfId="790"/>
    <cellStyle name="常规 25 2" xfId="791"/>
    <cellStyle name="标题 4 6" xfId="792"/>
    <cellStyle name="千位分隔 7" xfId="793"/>
    <cellStyle name="标题 4 7" xfId="794"/>
    <cellStyle name="千位分隔 8" xfId="795"/>
    <cellStyle name="标题 5 2 2" xfId="796"/>
    <cellStyle name="标题 5 3" xfId="797"/>
    <cellStyle name="标题 6 4" xfId="798"/>
    <cellStyle name="标题 7" xfId="799"/>
    <cellStyle name="标题 7 2" xfId="800"/>
    <cellStyle name="标题 7 2 2" xfId="801"/>
    <cellStyle name="标题 7 3" xfId="802"/>
    <cellStyle name="标题 8" xfId="803"/>
    <cellStyle name="标题 8 2" xfId="804"/>
    <cellStyle name="常规 2 7" xfId="805"/>
    <cellStyle name="标题 8 3" xfId="806"/>
    <cellStyle name="常规 2 8" xfId="807"/>
    <cellStyle name="输入 2" xfId="808"/>
    <cellStyle name="标题 9" xfId="809"/>
    <cellStyle name="常规 2 2 2 2 2 2" xfId="810"/>
    <cellStyle name="标题1" xfId="811"/>
    <cellStyle name="标题1 2" xfId="812"/>
    <cellStyle name="好_0605石屏 3" xfId="813"/>
    <cellStyle name="标题1 2 2" xfId="814"/>
    <cellStyle name="标题1 2 2 2" xfId="815"/>
    <cellStyle name="标题1 2 3" xfId="816"/>
    <cellStyle name="差 5 2" xfId="817"/>
    <cellStyle name="标题1 3" xfId="818"/>
    <cellStyle name="标题1 3 2" xfId="819"/>
    <cellStyle name="表标题" xfId="820"/>
    <cellStyle name="表标题 2" xfId="821"/>
    <cellStyle name="常规 2 2" xfId="822"/>
    <cellStyle name="部门" xfId="823"/>
    <cellStyle name="常规 2 2 2" xfId="824"/>
    <cellStyle name="部门 2" xfId="825"/>
    <cellStyle name="常规 10 41" xfId="826"/>
    <cellStyle name="常规 2 2 2 2 2" xfId="827"/>
    <cellStyle name="部门 2 2 2" xfId="828"/>
    <cellStyle name="常规 2 2 2 3" xfId="829"/>
    <cellStyle name="部门 2 3" xfId="830"/>
    <cellStyle name="常规 2 2 3" xfId="831"/>
    <cellStyle name="部门 3" xfId="832"/>
    <cellStyle name="差 2 2" xfId="833"/>
    <cellStyle name="解释性文本 5 2" xfId="834"/>
    <cellStyle name="差 2 2 2" xfId="835"/>
    <cellStyle name="差 2 3" xfId="836"/>
    <cellStyle name="解释性文本 5 3" xfId="837"/>
    <cellStyle name="差 2 4" xfId="838"/>
    <cellStyle name="差 3 2" xfId="839"/>
    <cellStyle name="差_0605石屏县" xfId="840"/>
    <cellStyle name="警告文本 6" xfId="841"/>
    <cellStyle name="差 3 2 2" xfId="842"/>
    <cellStyle name="差 3 3" xfId="843"/>
    <cellStyle name="差 3 4" xfId="844"/>
    <cellStyle name="差 4 3" xfId="845"/>
    <cellStyle name="差 4 4" xfId="846"/>
    <cellStyle name="差 5" xfId="847"/>
    <cellStyle name="差 5 3" xfId="848"/>
    <cellStyle name="差 6" xfId="849"/>
    <cellStyle name="差_0502通海县 2 2" xfId="850"/>
    <cellStyle name="常规 5 2 3" xfId="851"/>
    <cellStyle name="差 8" xfId="852"/>
    <cellStyle name="差_0502通海县" xfId="853"/>
    <cellStyle name="差_0502通海县 2" xfId="854"/>
    <cellStyle name="差_0605石屏县 2" xfId="855"/>
    <cellStyle name="差_0605石屏县 2 2" xfId="856"/>
    <cellStyle name="差_0605石屏县 3" xfId="857"/>
    <cellStyle name="差_1110洱源 2 2" xfId="858"/>
    <cellStyle name="差_11大理" xfId="859"/>
    <cellStyle name="差_11大理 2" xfId="860"/>
    <cellStyle name="差_11大理 3" xfId="861"/>
    <cellStyle name="常规 2 2 3 2 2" xfId="862"/>
    <cellStyle name="差_2007年地州资金往来对账表" xfId="863"/>
    <cellStyle name="差_2007年地州资金往来对账表 2" xfId="864"/>
    <cellStyle name="差_2007年地州资金往来对账表 2 2" xfId="865"/>
    <cellStyle name="差_2007年地州资金往来对账表 3" xfId="866"/>
    <cellStyle name="差_2008年地州对账表(国库资金）" xfId="867"/>
    <cellStyle name="常规 28" xfId="868"/>
    <cellStyle name="差_2008年地州对账表(国库资金） 2" xfId="869"/>
    <cellStyle name="差_2008年地州对账表(国库资金） 2 2" xfId="870"/>
    <cellStyle name="适中 3" xfId="871"/>
    <cellStyle name="差_Book1" xfId="872"/>
    <cellStyle name="差_M01-1" xfId="873"/>
    <cellStyle name="常规 2 9 2" xfId="874"/>
    <cellStyle name="输入 3 2" xfId="875"/>
    <cellStyle name="常规 2 3" xfId="876"/>
    <cellStyle name="差_M01-1 2" xfId="877"/>
    <cellStyle name="昗弨_Pacific Region P&amp;L" xfId="878"/>
    <cellStyle name="常规 2 9 2 2" xfId="879"/>
    <cellStyle name="输入 3 2 2" xfId="880"/>
    <cellStyle name="常规 2 3 2" xfId="881"/>
    <cellStyle name="常规 2 3 2 2" xfId="882"/>
    <cellStyle name="差_M01-1 2 2" xfId="883"/>
    <cellStyle name="常规 2 3 3" xfId="884"/>
    <cellStyle name="差_M01-1 3" xfId="885"/>
    <cellStyle name="常规 10 2" xfId="886"/>
    <cellStyle name="常规 10 2 2" xfId="887"/>
    <cellStyle name="常规 3 3 2 3" xfId="888"/>
    <cellStyle name="常规 10 2 2 2" xfId="889"/>
    <cellStyle name="常规 10 2 3" xfId="890"/>
    <cellStyle name="汇总 6 2" xfId="891"/>
    <cellStyle name="常规 10 2_报预算局：2016年云南省及省本级1-7月社保基金预算执行情况表（0823）" xfId="892"/>
    <cellStyle name="常规 10 3" xfId="893"/>
    <cellStyle name="常规 11 2 2" xfId="894"/>
    <cellStyle name="常规 11 3" xfId="895"/>
    <cellStyle name="常规 11 3 2" xfId="896"/>
    <cellStyle name="常规 430" xfId="897"/>
    <cellStyle name="常规 13 2" xfId="898"/>
    <cellStyle name="常规 14" xfId="899"/>
    <cellStyle name="好 4 4" xfId="900"/>
    <cellStyle name="常规 14 2" xfId="901"/>
    <cellStyle name="常规 16" xfId="902"/>
    <cellStyle name="常规 21" xfId="903"/>
    <cellStyle name="检查单元格 2 2 2" xfId="904"/>
    <cellStyle name="分级显示行_1_Book1" xfId="905"/>
    <cellStyle name="常规 4 2 2 2 2" xfId="906"/>
    <cellStyle name="常规 6 4 2" xfId="907"/>
    <cellStyle name="常规 17" xfId="908"/>
    <cellStyle name="常规 22" xfId="909"/>
    <cellStyle name="注释 4 2" xfId="910"/>
    <cellStyle name="常规 18" xfId="911"/>
    <cellStyle name="常规 23" xfId="912"/>
    <cellStyle name="注释 4 3" xfId="913"/>
    <cellStyle name="常规 18 2 2" xfId="914"/>
    <cellStyle name="常规 5 42 2" xfId="915"/>
    <cellStyle name="常规 19" xfId="916"/>
    <cellStyle name="常规 24" xfId="917"/>
    <cellStyle name="注释 4 4" xfId="918"/>
    <cellStyle name="常规 19 10" xfId="919"/>
    <cellStyle name="常规 19 2 2" xfId="920"/>
    <cellStyle name="适中 3 3" xfId="921"/>
    <cellStyle name="常规 2 10 2" xfId="922"/>
    <cellStyle name="强调文字颜色 3 3 2" xfId="923"/>
    <cellStyle name="常规 2 11" xfId="924"/>
    <cellStyle name="适中 4 3" xfId="925"/>
    <cellStyle name="常规 2 11 2" xfId="926"/>
    <cellStyle name="常规 2 12" xfId="927"/>
    <cellStyle name="常规 2 13" xfId="928"/>
    <cellStyle name="常规 2 13 2" xfId="929"/>
    <cellStyle name="常规 2 2 2 2 3" xfId="930"/>
    <cellStyle name="常规 2 2 2 4 2" xfId="931"/>
    <cellStyle name="强调文字颜色 1 2" xfId="932"/>
    <cellStyle name="常规 2 2 3 3 2" xfId="933"/>
    <cellStyle name="常规 2 2 5" xfId="934"/>
    <cellStyle name="数量" xfId="935"/>
    <cellStyle name="常规 2 3 2 2 2" xfId="936"/>
    <cellStyle name="数量 2" xfId="937"/>
    <cellStyle name="常规 2 3 2 2 2 2" xfId="938"/>
    <cellStyle name="常规 2 3 2 2 3" xfId="939"/>
    <cellStyle name="常规 2 3 2 3" xfId="940"/>
    <cellStyle name="常规 2 3 5" xfId="941"/>
    <cellStyle name="常规 2 3 5 2" xfId="942"/>
    <cellStyle name="常规 2 4 2 2" xfId="943"/>
    <cellStyle name="常规 2 4 2 2 2" xfId="944"/>
    <cellStyle name="常规 2 4 2 3" xfId="945"/>
    <cellStyle name="输出 2 2 2" xfId="946"/>
    <cellStyle name="常规 2 4 2 3 2" xfId="947"/>
    <cellStyle name="常规 2 4 3" xfId="948"/>
    <cellStyle name="常规 2 4 3 2" xfId="949"/>
    <cellStyle name="常规 2 4 4" xfId="950"/>
    <cellStyle name="常规 2 4 4 2" xfId="951"/>
    <cellStyle name="常规 7 2 2" xfId="952"/>
    <cellStyle name="常规 2 4 5" xfId="953"/>
    <cellStyle name="常规 2 9 4" xfId="954"/>
    <cellStyle name="好_2008年地州对账表(国库资金） 2" xfId="955"/>
    <cellStyle name="输入 3 4" xfId="956"/>
    <cellStyle name="常规 2 5" xfId="957"/>
    <cellStyle name="常规 2 5 2" xfId="958"/>
    <cellStyle name="常规 2 5 2 2" xfId="959"/>
    <cellStyle name="检查单元格 6" xfId="960"/>
    <cellStyle name="常规 2 5 2 2 2" xfId="961"/>
    <cellStyle name="常规 2 5 2 3" xfId="962"/>
    <cellStyle name="检查单元格 7" xfId="963"/>
    <cellStyle name="输出 3 2 2" xfId="964"/>
    <cellStyle name="千位分隔 2" xfId="965"/>
    <cellStyle name="常规 7 3 2" xfId="966"/>
    <cellStyle name="常规 2 5 5" xfId="967"/>
    <cellStyle name="常规 2 6" xfId="968"/>
    <cellStyle name="常规 2 6 2" xfId="969"/>
    <cellStyle name="常规 2 6 2 2" xfId="970"/>
    <cellStyle name="常规 2 6 2 2 2" xfId="971"/>
    <cellStyle name="常规 2 6 3 2" xfId="972"/>
    <cellStyle name="检查单元格 3 2 2" xfId="973"/>
    <cellStyle name="常规 2 6 4" xfId="974"/>
    <cellStyle name="常规 2 6 4 2" xfId="975"/>
    <cellStyle name="常规 2 7 3" xfId="976"/>
    <cellStyle name="常规 2 8 2" xfId="977"/>
    <cellStyle name="输入 2 2" xfId="978"/>
    <cellStyle name="常规 25" xfId="979"/>
    <cellStyle name="常规 30" xfId="980"/>
    <cellStyle name="常规 26" xfId="981"/>
    <cellStyle name="常规 27" xfId="982"/>
    <cellStyle name="常规 29" xfId="983"/>
    <cellStyle name="常规 3" xfId="984"/>
    <cellStyle name="输出 4 2" xfId="985"/>
    <cellStyle name="常规 3 2" xfId="986"/>
    <cellStyle name="输出 4 2 2" xfId="987"/>
    <cellStyle name="适中 4" xfId="988"/>
    <cellStyle name="常规 3 2 2" xfId="989"/>
    <cellStyle name="适中 4 2" xfId="990"/>
    <cellStyle name="常规 3 2 2 2" xfId="991"/>
    <cellStyle name="适中 6" xfId="992"/>
    <cellStyle name="常规 3 2 4" xfId="993"/>
    <cellStyle name="常规 3 2 4 2" xfId="994"/>
    <cellStyle name="常规 3 3 2 2" xfId="995"/>
    <cellStyle name="常规 3 3 2 2 2" xfId="996"/>
    <cellStyle name="常规 3 3 3 2" xfId="997"/>
    <cellStyle name="常规_2007年云南省向人大报送政府收支预算表格式编制过程表 2" xfId="998"/>
    <cellStyle name="常规 3 3 4" xfId="999"/>
    <cellStyle name="强调 3" xfId="1000"/>
    <cellStyle name="常规 3 3 4 2" xfId="1001"/>
    <cellStyle name="常规 3 4 2" xfId="1002"/>
    <cellStyle name="检查单元格 2 4" xfId="1003"/>
    <cellStyle name="常规 3 4 2 2" xfId="1004"/>
    <cellStyle name="常规 3 5" xfId="1005"/>
    <cellStyle name="常规 3 5 2" xfId="1006"/>
    <cellStyle name="常规 3 6" xfId="1007"/>
    <cellStyle name="常规 3 6 2" xfId="1008"/>
    <cellStyle name="常规 3 7" xfId="1009"/>
    <cellStyle name="常规 3 8" xfId="1010"/>
    <cellStyle name="常规 3_Book1" xfId="1011"/>
    <cellStyle name="常规 4" xfId="1012"/>
    <cellStyle name="输出 4 3" xfId="1013"/>
    <cellStyle name="常规 4 2" xfId="1014"/>
    <cellStyle name="常规 4 2 2" xfId="1015"/>
    <cellStyle name="常规 4 4" xfId="1016"/>
    <cellStyle name="常规 4 2 2 2" xfId="1017"/>
    <cellStyle name="常规 6 4" xfId="1018"/>
    <cellStyle name="常规 4 2 3" xfId="1019"/>
    <cellStyle name="常规 4 5" xfId="1020"/>
    <cellStyle name="常规 4 2 3 2" xfId="1021"/>
    <cellStyle name="常规 7 4" xfId="1022"/>
    <cellStyle name="常规 4 2 4" xfId="1023"/>
    <cellStyle name="常规 4 6" xfId="1024"/>
    <cellStyle name="常规 4 2 4 2" xfId="1025"/>
    <cellStyle name="常规 4 6 2" xfId="1026"/>
    <cellStyle name="常规 439" xfId="1027"/>
    <cellStyle name="常规 444" xfId="1028"/>
    <cellStyle name="常规 8 4" xfId="1029"/>
    <cellStyle name="常规 4 2 5" xfId="1030"/>
    <cellStyle name="常规 4 7" xfId="1031"/>
    <cellStyle name="常规 4 3" xfId="1032"/>
    <cellStyle name="常规 4 3 2" xfId="1033"/>
    <cellStyle name="常规 5 4" xfId="1034"/>
    <cellStyle name="常规 4 3 2 2" xfId="1035"/>
    <cellStyle name="常规 5 4 2" xfId="1036"/>
    <cellStyle name="常规 4 3 2 2 2" xfId="1037"/>
    <cellStyle name="常规 4 3 2 3" xfId="1038"/>
    <cellStyle name="常规 4 3 3" xfId="1039"/>
    <cellStyle name="常规 5 5" xfId="1040"/>
    <cellStyle name="常规 4 3 3 2" xfId="1041"/>
    <cellStyle name="常规 4 3 4" xfId="1042"/>
    <cellStyle name="常规 431" xfId="1043"/>
    <cellStyle name="常规 432" xfId="1044"/>
    <cellStyle name="链接单元格 2" xfId="1045"/>
    <cellStyle name="好_1110洱源 2 2" xfId="1046"/>
    <cellStyle name="常规 448" xfId="1047"/>
    <cellStyle name="常规 449" xfId="1048"/>
    <cellStyle name="常规 452" xfId="1049"/>
    <cellStyle name="常规 5 2 3 2" xfId="1050"/>
    <cellStyle name="常规 5 2 4" xfId="1051"/>
    <cellStyle name="常规 5 3 2" xfId="1052"/>
    <cellStyle name="常规 6 2 2" xfId="1053"/>
    <cellStyle name="常规 6 3" xfId="1054"/>
    <cellStyle name="常规 6 3 2" xfId="1055"/>
    <cellStyle name="常规 6 3 2 2" xfId="1056"/>
    <cellStyle name="常规 6 3 3" xfId="1057"/>
    <cellStyle name="常规 7" xfId="1058"/>
    <cellStyle name="常规 7 2" xfId="1059"/>
    <cellStyle name="常规 8" xfId="1060"/>
    <cellStyle name="常规 9 2 2" xfId="1061"/>
    <cellStyle name="注释 7" xfId="1062"/>
    <cellStyle name="常规 9 2 2 2" xfId="1063"/>
    <cellStyle name="常规 9 2 3" xfId="1064"/>
    <cellStyle name="注释 8" xfId="1065"/>
    <cellStyle name="常规 9 3 2" xfId="1066"/>
    <cellStyle name="常规 9 4" xfId="1067"/>
    <cellStyle name="常规 9 5" xfId="1068"/>
    <cellStyle name="常规 95" xfId="1069"/>
    <cellStyle name="常规_2004年基金预算(二稿)" xfId="1070"/>
    <cellStyle name="常规_2007年云南省向人大报送政府收支预算表格式编制过程表 2 2" xfId="1071"/>
    <cellStyle name="计算 2 3" xfId="1072"/>
    <cellStyle name="常规_2007年云南省向人大报送政府收支预算表格式编制过程表 2 2 2" xfId="1073"/>
    <cellStyle name="数量 4" xfId="1074"/>
    <cellStyle name="常规_2007年云南省向人大报送政府收支预算表格式编制过程表 2 3" xfId="1075"/>
    <cellStyle name="计算 2 4" xfId="1076"/>
    <cellStyle name="常规_2007年云南省向人大报送政府收支预算表格式编制过程表 2 4 2" xfId="1077"/>
    <cellStyle name="千位[0]_ 方正PC" xfId="1078"/>
    <cellStyle name="常规_表样--2016年1至7月云南省及省本级地方财政收支执行情况（国资预算）全省数据与国库一致send预算局826" xfId="1079"/>
    <cellStyle name="超级链接 3" xfId="1080"/>
    <cellStyle name="超链接 2" xfId="1081"/>
    <cellStyle name="超链接 2 2" xfId="1082"/>
    <cellStyle name="超链接 2 2 2" xfId="1083"/>
    <cellStyle name="超链接 3" xfId="1084"/>
    <cellStyle name="超链接 3 2" xfId="1085"/>
    <cellStyle name="超链接 4" xfId="1086"/>
    <cellStyle name="超链接 4 2" xfId="1087"/>
    <cellStyle name="好 2" xfId="1088"/>
    <cellStyle name="好 2 2" xfId="1089"/>
    <cellStyle name="好 2 2 2" xfId="1090"/>
    <cellStyle name="好 3" xfId="1091"/>
    <cellStyle name="好 3 2" xfId="1092"/>
    <cellStyle name="好 4" xfId="1093"/>
    <cellStyle name="好 5 3" xfId="1094"/>
    <cellStyle name="商品名称 2 3" xfId="1095"/>
    <cellStyle name="好_2008年地州对账表(国库资金） 2 2" xfId="1096"/>
    <cellStyle name="好 8" xfId="1097"/>
    <cellStyle name="好_0502通海县 2" xfId="1098"/>
    <cellStyle name="好_0502通海县 2 2" xfId="1099"/>
    <cellStyle name="好_0502通海县 3" xfId="1100"/>
    <cellStyle name="好_0605石屏" xfId="1101"/>
    <cellStyle name="好_0605石屏 2" xfId="1102"/>
    <cellStyle name="好_0605石屏 2 2" xfId="1103"/>
    <cellStyle name="好_0605石屏县" xfId="1104"/>
    <cellStyle name="好_0605石屏县 2" xfId="1105"/>
    <cellStyle name="好_0605石屏县 3" xfId="1106"/>
    <cellStyle name="好_1110洱源" xfId="1107"/>
    <cellStyle name="解释性文本 4 3" xfId="1108"/>
    <cellStyle name="好_1110洱源 2" xfId="1109"/>
    <cellStyle name="解释性文本 4 4" xfId="1110"/>
    <cellStyle name="好_1110洱源 3" xfId="1111"/>
    <cellStyle name="好_11大理" xfId="1112"/>
    <cellStyle name="好_11大理 2" xfId="1113"/>
    <cellStyle name="好_11大理 2 2" xfId="1114"/>
    <cellStyle name="好_M01-1 2" xfId="1115"/>
    <cellStyle name="好_11大理 3" xfId="1116"/>
    <cellStyle name="好_2007年地州资金往来对账表" xfId="1117"/>
    <cellStyle name="好_2007年地州资金往来对账表 2" xfId="1118"/>
    <cellStyle name="好_2007年地州资金往来对账表 2 2" xfId="1119"/>
    <cellStyle name="好_2008年地州对账表(国库资金） 3" xfId="1120"/>
    <cellStyle name="好_Book1" xfId="1121"/>
    <cellStyle name="好_Book1 2" xfId="1122"/>
    <cellStyle name="好_M01-1" xfId="1123"/>
    <cellStyle name="好_M01-1 2 2" xfId="1124"/>
    <cellStyle name="后继超级链接" xfId="1125"/>
    <cellStyle name="后继超级链接 2" xfId="1126"/>
    <cellStyle name="后继超级链接 2 2" xfId="1127"/>
    <cellStyle name="后继超级链接 3" xfId="1128"/>
    <cellStyle name="汇总 2 2 2" xfId="1129"/>
    <cellStyle name="汇总 8" xfId="1130"/>
    <cellStyle name="汇总 2 2 2 2" xfId="1131"/>
    <cellStyle name="警告文本 2 2 2" xfId="1132"/>
    <cellStyle name="汇总 2 2 3" xfId="1133"/>
    <cellStyle name="检查单元格 2" xfId="1134"/>
    <cellStyle name="汇总 2 3" xfId="1135"/>
    <cellStyle name="检查单元格 2 2" xfId="1136"/>
    <cellStyle name="汇总 2 3 2" xfId="1137"/>
    <cellStyle name="检查单元格 3" xfId="1138"/>
    <cellStyle name="汇总 2 4" xfId="1139"/>
    <cellStyle name="检查单元格 3 2" xfId="1140"/>
    <cellStyle name="汇总 2 4 2" xfId="1141"/>
    <cellStyle name="检查单元格 4" xfId="1142"/>
    <cellStyle name="汇总 2 5" xfId="1143"/>
    <cellStyle name="汇总 3 2" xfId="1144"/>
    <cellStyle name="汇总 3 2 2" xfId="1145"/>
    <cellStyle name="汇总 3 2 2 2" xfId="1146"/>
    <cellStyle name="警告文本 3 2 2" xfId="1147"/>
    <cellStyle name="汇总 3 2 3" xfId="1148"/>
    <cellStyle name="汇总 3 3 2" xfId="1149"/>
    <cellStyle name="汇总 3 4" xfId="1150"/>
    <cellStyle name="汇总 3 4 2" xfId="1151"/>
    <cellStyle name="汇总 3 5" xfId="1152"/>
    <cellStyle name="汇总 4 2" xfId="1153"/>
    <cellStyle name="汇总 4 2 2" xfId="1154"/>
    <cellStyle name="汇总 4 2 2 2" xfId="1155"/>
    <cellStyle name="警告文本 4 2 2" xfId="1156"/>
    <cellStyle name="汇总 4 2 3" xfId="1157"/>
    <cellStyle name="汇总 4 3" xfId="1158"/>
    <cellStyle name="汇总 4 3 2" xfId="1159"/>
    <cellStyle name="汇总 4 4" xfId="1160"/>
    <cellStyle name="汇总 4 4 2" xfId="1161"/>
    <cellStyle name="汇总 4 5" xfId="1162"/>
    <cellStyle name="汇总 5 2" xfId="1163"/>
    <cellStyle name="汇总 5 2 2" xfId="1164"/>
    <cellStyle name="汇总 5 3" xfId="1165"/>
    <cellStyle name="汇总 5 3 2" xfId="1166"/>
    <cellStyle name="千分位_97-917" xfId="1167"/>
    <cellStyle name="汇总 5 4" xfId="1168"/>
    <cellStyle name="汇总 7 2" xfId="1169"/>
    <cellStyle name="汇总 8 2" xfId="1170"/>
    <cellStyle name="计算 2" xfId="1171"/>
    <cellStyle name="计算 2 2" xfId="1172"/>
    <cellStyle name="计算 2 2 2" xfId="1173"/>
    <cellStyle name="计算 3" xfId="1174"/>
    <cellStyle name="计算 3 2" xfId="1175"/>
    <cellStyle name="计算 3 2 2" xfId="1176"/>
    <cellStyle name="计算 3 4" xfId="1177"/>
    <cellStyle name="计算 4 2" xfId="1178"/>
    <cellStyle name="计算 4 3" xfId="1179"/>
    <cellStyle name="计算 4 4" xfId="1180"/>
    <cellStyle name="计算 5" xfId="1181"/>
    <cellStyle name="计算 5 2" xfId="1182"/>
    <cellStyle name="计算 5 3" xfId="1183"/>
    <cellStyle name="计算 6" xfId="1184"/>
    <cellStyle name="计算 7" xfId="1185"/>
    <cellStyle name="常规_2011年及历年切块安排表10.12.17" xfId="1186"/>
    <cellStyle name="计算 8" xfId="1187"/>
    <cellStyle name="检查单元格 2 3" xfId="1188"/>
    <cellStyle name="检查单元格 3 3" xfId="1189"/>
    <cellStyle name="检查单元格 4 2" xfId="1190"/>
    <cellStyle name="检查单元格 4 2 2" xfId="1191"/>
    <cellStyle name="检查单元格 4 3" xfId="1192"/>
    <cellStyle name="检查单元格 4 4" xfId="1193"/>
    <cellStyle name="检查单元格 5" xfId="1194"/>
    <cellStyle name="检查单元格 5 2" xfId="1195"/>
    <cellStyle name="检查单元格 5 3" xfId="1196"/>
    <cellStyle name="检查单元格 8" xfId="1197"/>
    <cellStyle name="解释性文本 3 3" xfId="1198"/>
    <cellStyle name="解释性文本 3 4" xfId="1199"/>
    <cellStyle name="解释性文本 4 2" xfId="1200"/>
    <cellStyle name="解释性文本 4 2 2" xfId="1201"/>
    <cellStyle name="借出原因 2" xfId="1202"/>
    <cellStyle name="借出原因 2 2" xfId="1203"/>
    <cellStyle name="借出原因 2 2 2" xfId="1204"/>
    <cellStyle name="借出原因 2 3" xfId="1205"/>
    <cellStyle name="借出原因 3" xfId="1206"/>
    <cellStyle name="借出原因 3 2" xfId="1207"/>
    <cellStyle name="借出原因 4" xfId="1208"/>
    <cellStyle name="警告文本 2" xfId="1209"/>
    <cellStyle name="警告文本 2 2" xfId="1210"/>
    <cellStyle name="警告文本 2 3" xfId="1211"/>
    <cellStyle name="警告文本 2 4" xfId="1212"/>
    <cellStyle name="警告文本 3" xfId="1213"/>
    <cellStyle name="警告文本 3 2" xfId="1214"/>
    <cellStyle name="警告文本 3 3" xfId="1215"/>
    <cellStyle name="警告文本 3 4" xfId="1216"/>
    <cellStyle name="警告文本 4" xfId="1217"/>
    <cellStyle name="警告文本 4 3" xfId="1218"/>
    <cellStyle name="警告文本 4 4" xfId="1219"/>
    <cellStyle name="警告文本 5" xfId="1220"/>
    <cellStyle name="警告文本 5 2" xfId="1221"/>
    <cellStyle name="警告文本 5 3" xfId="1222"/>
    <cellStyle name="警告文本 7" xfId="1223"/>
    <cellStyle name="链接单元格 2 2" xfId="1224"/>
    <cellStyle name="链接单元格 2 2 2" xfId="1225"/>
    <cellStyle name="链接单元格 2 3" xfId="1226"/>
    <cellStyle name="链接单元格 2 4" xfId="1227"/>
    <cellStyle name="链接单元格 3 2" xfId="1228"/>
    <cellStyle name="链接单元格 3 3" xfId="1229"/>
    <cellStyle name="链接单元格 3 4" xfId="1230"/>
    <cellStyle name="链接单元格 4 2" xfId="1231"/>
    <cellStyle name="链接单元格 4 2 2" xfId="1232"/>
    <cellStyle name="链接单元格 4 3" xfId="1233"/>
    <cellStyle name="链接单元格 4 4" xfId="1234"/>
    <cellStyle name="链接单元格 5 2" xfId="1235"/>
    <cellStyle name="链接单元格 5 3" xfId="1236"/>
    <cellStyle name="普通_97-917" xfId="1237"/>
    <cellStyle name="千位分隔 11" xfId="1238"/>
    <cellStyle name="输入 8" xfId="1239"/>
    <cellStyle name="千分位[0]_laroux" xfId="1240"/>
    <cellStyle name="千位_ 方正PC" xfId="1241"/>
    <cellStyle name="千位分隔 11 2" xfId="1242"/>
    <cellStyle name="千位分隔 2 2 2" xfId="1243"/>
    <cellStyle name="千位分隔 4 6" xfId="1244"/>
    <cellStyle name="千位分隔 4 6 2" xfId="1245"/>
    <cellStyle name="千位分隔 7 2" xfId="1246"/>
    <cellStyle name="千位分隔 8 2" xfId="1247"/>
    <cellStyle name="强调文字颜色 4 2 2 2" xfId="1248"/>
    <cellStyle name="千位分隔 9" xfId="1249"/>
    <cellStyle name="强调 1" xfId="1250"/>
    <cellStyle name="强调 1 2" xfId="1251"/>
    <cellStyle name="强调 2" xfId="1252"/>
    <cellStyle name="强调 3 2" xfId="1253"/>
    <cellStyle name="强调文字颜色 1 2 2" xfId="1254"/>
    <cellStyle name="强调文字颜色 1 2 2 2" xfId="1255"/>
    <cellStyle name="强调文字颜色 1 2 3" xfId="1256"/>
    <cellStyle name="强调文字颜色 6 2 2 2" xfId="1257"/>
    <cellStyle name="强调文字颜色 1 3" xfId="1258"/>
    <cellStyle name="强调文字颜色 1 3 2" xfId="1259"/>
    <cellStyle name="强调文字颜色 2 2" xfId="1260"/>
    <cellStyle name="强调文字颜色 2 2 3" xfId="1261"/>
    <cellStyle name="强调文字颜色 2 3" xfId="1262"/>
    <cellStyle name="强调文字颜色 3 2" xfId="1263"/>
    <cellStyle name="适中 2 3" xfId="1264"/>
    <cellStyle name="强调文字颜色 3 2 2" xfId="1265"/>
    <cellStyle name="强调文字颜色 3 2 2 2" xfId="1266"/>
    <cellStyle name="适中 2 4" xfId="1267"/>
    <cellStyle name="强调文字颜色 3 2 3" xfId="1268"/>
    <cellStyle name="强调文字颜色 4 2 2" xfId="1269"/>
    <cellStyle name="强调文字颜色 4 2 3" xfId="1270"/>
    <cellStyle name="强调文字颜色 5 2" xfId="1271"/>
    <cellStyle name="强调文字颜色 5 3" xfId="1272"/>
    <cellStyle name="强调文字颜色 5 3 2" xfId="1273"/>
    <cellStyle name="强调文字颜色 6 2" xfId="1274"/>
    <cellStyle name="强调文字颜色 6 2 2" xfId="1275"/>
    <cellStyle name="强调文字颜色 6 2 3" xfId="1276"/>
    <cellStyle name="强调文字颜色 6 3" xfId="1277"/>
    <cellStyle name="强调文字颜色 6 3 2" xfId="1278"/>
    <cellStyle name="日期 2 2 2" xfId="1279"/>
    <cellStyle name="日期 2 3" xfId="1280"/>
    <cellStyle name="日期 3 2" xfId="1281"/>
    <cellStyle name="日期 4" xfId="1282"/>
    <cellStyle name="商品名称" xfId="1283"/>
    <cellStyle name="商品名称 2" xfId="1284"/>
    <cellStyle name="商品名称 2 2 2" xfId="1285"/>
    <cellStyle name="商品名称 3" xfId="1286"/>
    <cellStyle name="适中 2" xfId="1287"/>
    <cellStyle name="适中 3 2" xfId="1288"/>
    <cellStyle name="适中 3 2 2" xfId="1289"/>
    <cellStyle name="适中 3 4" xfId="1290"/>
    <cellStyle name="适中 4 2 2" xfId="1291"/>
    <cellStyle name="适中 4 4" xfId="1292"/>
    <cellStyle name="输出 2" xfId="1293"/>
    <cellStyle name="输出 2 2" xfId="1294"/>
    <cellStyle name="输出 2 3" xfId="1295"/>
    <cellStyle name="输出 2 4" xfId="1296"/>
    <cellStyle name="输出 3" xfId="1297"/>
    <cellStyle name="输出 3 2" xfId="1298"/>
    <cellStyle name="输出 4" xfId="1299"/>
    <cellStyle name="输出 5" xfId="1300"/>
    <cellStyle name="寘嬫愗傝_Region Orders (2)" xfId="1301"/>
    <cellStyle name="输出 5 2" xfId="1302"/>
    <cellStyle name="输出 5 3" xfId="1303"/>
    <cellStyle name="输出 6" xfId="1304"/>
    <cellStyle name="输出 7" xfId="1305"/>
    <cellStyle name="输出 8" xfId="1306"/>
    <cellStyle name="输入 2 2 2" xfId="1307"/>
    <cellStyle name="输入 2 3" xfId="1308"/>
    <cellStyle name="输入 4 4" xfId="1309"/>
    <cellStyle name="输入 5" xfId="1310"/>
    <cellStyle name="输入 5 2" xfId="1311"/>
    <cellStyle name="输入 5 3" xfId="1312"/>
    <cellStyle name="输入 6" xfId="1313"/>
    <cellStyle name="输入 7" xfId="1314"/>
    <cellStyle name="数量 2 2" xfId="1315"/>
    <cellStyle name="数量 2 3" xfId="1316"/>
    <cellStyle name="未定义" xfId="1317"/>
    <cellStyle name="样式 1" xfId="1318"/>
    <cellStyle name="寘嬫愗傝 [0.00]_Region Orders (2)" xfId="1319"/>
    <cellStyle name="注释 2 2" xfId="1320"/>
    <cellStyle name="注释 2 2 2" xfId="1321"/>
    <cellStyle name="注释 2 3" xfId="1322"/>
    <cellStyle name="注释 2 4" xfId="1323"/>
    <cellStyle name="注释 3" xfId="1324"/>
    <cellStyle name="注释 3 2" xfId="1325"/>
    <cellStyle name="注释 3 2 2" xfId="1326"/>
    <cellStyle name="注释 3 3" xfId="1327"/>
    <cellStyle name="注释 3 4" xfId="1328"/>
    <cellStyle name="注释 4" xfId="1329"/>
    <cellStyle name="注释 5" xfId="1330"/>
    <cellStyle name="注释 5 2" xfId="1331"/>
    <cellStyle name="注释 5 3" xfId="1332"/>
    <cellStyle name="注释 6" xfId="1333"/>
    <cellStyle name="常规_附件2：二维表" xfId="1334"/>
    <cellStyle name="常规_项目数据统计表" xfId="1335"/>
  </cellStyles>
  <dxfs count="6">
    <dxf>
      <font>
        <color indexed="9"/>
      </font>
    </dxf>
    <dxf>
      <font>
        <b val="1"/>
        <i val="0"/>
      </font>
    </dxf>
    <dxf>
      <font>
        <color indexed="10"/>
      </font>
    </dxf>
    <dxf>
      <font>
        <b val="0"/>
        <color indexed="9"/>
      </font>
    </dxf>
    <dxf>
      <font>
        <b val="0"/>
        <i val="0"/>
        <color indexed="9"/>
      </font>
    </dxf>
    <dxf>
      <font>
        <b val="0"/>
        <i val="0"/>
        <color indexed="10"/>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externalLink" Target="externalLinks/externalLink3.xml"/><Relationship Id="rId36" Type="http://schemas.openxmlformats.org/officeDocument/2006/relationships/externalLink" Target="externalLinks/externalLink2.xml"/><Relationship Id="rId35" Type="http://schemas.openxmlformats.org/officeDocument/2006/relationships/externalLink" Target="externalLinks/externalLink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PC-201903011624\Documents\WeChat%20Files\fang601222\FileStorage\File\2020-02\&#24213;&#34920;--Y2019&#24180;&#20113;&#21335;&#30465;&#21450;&#30465;&#26412;&#32423;&#22320;&#26041;&#36130;&#25919;&#25910;&#25903;&#25191;&#34892;&#24773;&#20917;&#21450;2020&#24180;&#39044;&#31639;&#33609;&#2669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封面"/>
      <sheetName val="目录"/>
      <sheetName val="19-1"/>
      <sheetName val="19-2"/>
      <sheetName val="20"/>
      <sheetName val="21-1"/>
      <sheetName val="21-2"/>
      <sheetName val="22"/>
      <sheetName val="说明7"/>
      <sheetName val="23"/>
      <sheetName val="24"/>
      <sheetName val="25-1"/>
      <sheetName val="25-1说明"/>
      <sheetName val="25-2"/>
      <sheetName val="25-2说明"/>
      <sheetName val="25-3"/>
      <sheetName val="25-3说明"/>
      <sheetName val="25-4"/>
      <sheetName val="25-4说明"/>
      <sheetName val="25-5"/>
      <sheetName val="25-5说明"/>
      <sheetName val="25-6"/>
      <sheetName val="25-6说明"/>
      <sheetName val="25-7"/>
      <sheetName val="25-7说明"/>
      <sheetName val="25-8"/>
      <sheetName val="25-8说明"/>
      <sheetName val="26"/>
      <sheetName val="27"/>
      <sheetName val="28"/>
      <sheetName val="29"/>
      <sheetName val="30"/>
      <sheetName val="说明8"/>
      <sheetName val="32"/>
      <sheetName val="33"/>
      <sheetName val="34"/>
      <sheetName val="35"/>
      <sheetName val="36"/>
      <sheetName val="说明9"/>
      <sheetName val="37"/>
      <sheetName val="38"/>
      <sheetName val="39"/>
      <sheetName val="说明10"/>
      <sheetName val="40"/>
      <sheetName val="41"/>
      <sheetName val="42"/>
      <sheetName val="说明11"/>
      <sheetName val="43"/>
      <sheetName val="44"/>
      <sheetName val="45"/>
      <sheetName val="46"/>
    </sheetNames>
    <sheetDataSet>
      <sheetData sheetId="0">
        <row r="7">
          <cell r="B7">
            <v>43849.6686805556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topLeftCell="A7" workbookViewId="0">
      <selection activeCell="C15" sqref="C15"/>
    </sheetView>
  </sheetViews>
  <sheetFormatPr defaultColWidth="9" defaultRowHeight="13.5" outlineLevelCol="4"/>
  <cols>
    <col min="1" max="1" width="6.375" customWidth="1"/>
    <col min="2" max="2" width="69.75" style="533" customWidth="1"/>
    <col min="3" max="3" width="17" customWidth="1"/>
  </cols>
  <sheetData>
    <row r="1" ht="22.5" spans="1:3">
      <c r="A1" s="534" t="s">
        <v>0</v>
      </c>
      <c r="B1" s="535"/>
      <c r="C1" s="534"/>
    </row>
    <row r="2" ht="26" customHeight="1" spans="1:3">
      <c r="A2" s="536" t="s">
        <v>1</v>
      </c>
      <c r="B2" s="536" t="s">
        <v>2</v>
      </c>
      <c r="C2" s="536" t="s">
        <v>3</v>
      </c>
    </row>
    <row r="3" ht="30" customHeight="1" spans="1:3">
      <c r="A3" s="536">
        <v>1</v>
      </c>
      <c r="B3" s="537" t="s">
        <v>4</v>
      </c>
      <c r="C3" s="537"/>
    </row>
    <row r="4" ht="30" customHeight="1" spans="1:5">
      <c r="A4" s="536">
        <v>2</v>
      </c>
      <c r="B4" s="538" t="s">
        <v>5</v>
      </c>
      <c r="C4" s="539"/>
      <c r="D4" s="540"/>
      <c r="E4" s="541"/>
    </row>
    <row r="5" ht="30" customHeight="1" spans="1:3">
      <c r="A5" s="536">
        <v>3</v>
      </c>
      <c r="B5" s="537" t="s">
        <v>6</v>
      </c>
      <c r="C5" s="537"/>
    </row>
    <row r="6" ht="30" customHeight="1" spans="1:3">
      <c r="A6" s="536">
        <v>4</v>
      </c>
      <c r="B6" s="537" t="s">
        <v>7</v>
      </c>
      <c r="C6" s="537"/>
    </row>
    <row r="7" ht="30" customHeight="1" spans="1:3">
      <c r="A7" s="536">
        <v>5</v>
      </c>
      <c r="B7" s="537" t="s">
        <v>8</v>
      </c>
      <c r="C7" s="537"/>
    </row>
    <row r="8" ht="30" customHeight="1" spans="1:3">
      <c r="A8" s="536">
        <v>6</v>
      </c>
      <c r="B8" s="537" t="s">
        <v>9</v>
      </c>
      <c r="C8" s="537"/>
    </row>
    <row r="9" ht="30" customHeight="1" spans="1:3">
      <c r="A9" s="536">
        <v>7</v>
      </c>
      <c r="B9" s="537" t="s">
        <v>10</v>
      </c>
      <c r="C9" s="537"/>
    </row>
    <row r="10" ht="30" customHeight="1" spans="1:3">
      <c r="A10" s="536">
        <v>8</v>
      </c>
      <c r="B10" s="537" t="s">
        <v>11</v>
      </c>
      <c r="C10" s="537"/>
    </row>
    <row r="11" ht="30" customHeight="1" spans="1:3">
      <c r="A11" s="536">
        <v>9</v>
      </c>
      <c r="B11" s="537" t="s">
        <v>12</v>
      </c>
      <c r="C11" s="537"/>
    </row>
    <row r="12" ht="30" customHeight="1" spans="1:3">
      <c r="A12" s="536">
        <v>10</v>
      </c>
      <c r="B12" s="537" t="s">
        <v>13</v>
      </c>
      <c r="C12" s="537"/>
    </row>
    <row r="13" ht="30" customHeight="1" spans="1:3">
      <c r="A13" s="536">
        <v>11</v>
      </c>
      <c r="B13" s="537" t="s">
        <v>14</v>
      </c>
      <c r="C13" s="537"/>
    </row>
    <row r="14" ht="30" customHeight="1" spans="1:3">
      <c r="A14" s="536">
        <v>12</v>
      </c>
      <c r="B14" s="537" t="s">
        <v>15</v>
      </c>
      <c r="C14" s="537"/>
    </row>
    <row r="15" ht="30" customHeight="1" spans="1:3">
      <c r="A15" s="536">
        <v>13</v>
      </c>
      <c r="B15" s="537" t="s">
        <v>16</v>
      </c>
      <c r="C15" s="537"/>
    </row>
    <row r="16" ht="30" customHeight="1" spans="1:3">
      <c r="A16" s="536">
        <v>14</v>
      </c>
      <c r="B16" s="537" t="s">
        <v>17</v>
      </c>
      <c r="C16" s="537"/>
    </row>
    <row r="17" ht="30" customHeight="1" spans="1:3">
      <c r="A17" s="536">
        <v>15</v>
      </c>
      <c r="B17" s="537" t="s">
        <v>18</v>
      </c>
      <c r="C17" s="537"/>
    </row>
    <row r="18" ht="30" customHeight="1" spans="1:3">
      <c r="A18" s="536">
        <v>16</v>
      </c>
      <c r="B18" s="537" t="s">
        <v>19</v>
      </c>
      <c r="C18" s="537"/>
    </row>
    <row r="19" ht="30" customHeight="1" spans="1:3">
      <c r="A19" s="536">
        <v>17</v>
      </c>
      <c r="B19" s="537" t="s">
        <v>20</v>
      </c>
      <c r="C19" s="537"/>
    </row>
    <row r="20" ht="30" customHeight="1" spans="1:3">
      <c r="A20" s="536">
        <v>18</v>
      </c>
      <c r="B20" s="537" t="s">
        <v>21</v>
      </c>
      <c r="C20" s="537"/>
    </row>
    <row r="21" ht="30" customHeight="1" spans="1:3">
      <c r="A21" s="536">
        <v>19</v>
      </c>
      <c r="B21" s="537" t="s">
        <v>22</v>
      </c>
      <c r="C21" s="537"/>
    </row>
    <row r="22" ht="30" customHeight="1" spans="1:3">
      <c r="A22" s="536">
        <v>20</v>
      </c>
      <c r="B22" s="537" t="s">
        <v>23</v>
      </c>
      <c r="C22" s="537"/>
    </row>
    <row r="23" ht="30" customHeight="1" spans="1:3">
      <c r="A23" s="536">
        <v>21</v>
      </c>
      <c r="B23" s="537" t="s">
        <v>24</v>
      </c>
      <c r="C23" s="537"/>
    </row>
    <row r="24" ht="30" customHeight="1" spans="1:3">
      <c r="A24" s="536">
        <v>22</v>
      </c>
      <c r="B24" s="537" t="s">
        <v>25</v>
      </c>
      <c r="C24" s="537"/>
    </row>
    <row r="25" ht="30" customHeight="1" spans="1:3">
      <c r="A25" s="536">
        <v>23</v>
      </c>
      <c r="B25" s="537" t="s">
        <v>26</v>
      </c>
      <c r="C25" s="537"/>
    </row>
    <row r="26" ht="30" customHeight="1" spans="1:3">
      <c r="A26" s="536">
        <v>24</v>
      </c>
      <c r="B26" s="537" t="s">
        <v>27</v>
      </c>
      <c r="C26" s="537"/>
    </row>
    <row r="27" ht="30" customHeight="1" spans="1:3">
      <c r="A27" s="536">
        <v>25</v>
      </c>
      <c r="B27" s="537" t="s">
        <v>28</v>
      </c>
      <c r="C27" s="537"/>
    </row>
    <row r="28" ht="30" customHeight="1" spans="1:3">
      <c r="A28" s="536">
        <v>26</v>
      </c>
      <c r="B28" s="537" t="s">
        <v>29</v>
      </c>
      <c r="C28" s="537"/>
    </row>
    <row r="29" ht="30" customHeight="1" spans="1:3">
      <c r="A29" s="536">
        <v>27</v>
      </c>
      <c r="B29" s="537" t="s">
        <v>30</v>
      </c>
      <c r="C29" s="537"/>
    </row>
    <row r="30" ht="30" customHeight="1" spans="1:3">
      <c r="A30" s="536">
        <v>28</v>
      </c>
      <c r="B30" s="537" t="s">
        <v>31</v>
      </c>
      <c r="C30" s="537"/>
    </row>
    <row r="31" ht="30" customHeight="1" spans="1:3">
      <c r="A31" s="536">
        <v>29</v>
      </c>
      <c r="B31" s="537" t="s">
        <v>32</v>
      </c>
      <c r="C31" s="542"/>
    </row>
    <row r="32" ht="30" customHeight="1" spans="1:3">
      <c r="A32" s="536">
        <v>30</v>
      </c>
      <c r="B32" s="537" t="s">
        <v>33</v>
      </c>
      <c r="C32" s="542"/>
    </row>
    <row r="33" ht="30" customHeight="1" spans="1:3">
      <c r="A33" s="536">
        <v>31</v>
      </c>
      <c r="B33" s="537" t="s">
        <v>34</v>
      </c>
      <c r="C33" s="542"/>
    </row>
    <row r="34" ht="30" customHeight="1" spans="1:3">
      <c r="A34" s="536">
        <v>32</v>
      </c>
      <c r="B34" s="537" t="s">
        <v>35</v>
      </c>
      <c r="C34" s="542"/>
    </row>
    <row r="35" ht="30" customHeight="1" spans="1:3">
      <c r="A35" s="536">
        <v>33</v>
      </c>
      <c r="B35" s="537" t="s">
        <v>36</v>
      </c>
      <c r="C35" s="542"/>
    </row>
    <row r="36" spans="1:3">
      <c r="A36" s="543"/>
      <c r="B36" s="544"/>
      <c r="C36" s="545"/>
    </row>
    <row r="37" spans="1:3">
      <c r="A37" s="543"/>
      <c r="B37" s="544"/>
      <c r="C37" s="545"/>
    </row>
    <row r="38" spans="1:3">
      <c r="A38" s="543"/>
      <c r="B38" s="544"/>
      <c r="C38" s="545"/>
    </row>
  </sheetData>
  <mergeCells count="1">
    <mergeCell ref="A1:C1"/>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showZeros="0" view="pageBreakPreview" zoomScale="90" zoomScaleNormal="115" workbookViewId="0">
      <selection activeCell="B9" sqref="B9"/>
    </sheetView>
  </sheetViews>
  <sheetFormatPr defaultColWidth="9" defaultRowHeight="14.25" outlineLevelCol="3"/>
  <cols>
    <col min="1" max="1" width="50.75" style="198" customWidth="1"/>
    <col min="2" max="3" width="21.625" style="368" customWidth="1"/>
    <col min="4" max="4" width="21.625" style="337" customWidth="1"/>
    <col min="5" max="5" width="9.375" style="198"/>
    <col min="6" max="16364" width="9" style="198"/>
    <col min="16365" max="16365" width="45.625" style="198"/>
    <col min="16366" max="16384" width="9" style="198"/>
  </cols>
  <sheetData>
    <row r="1" ht="45" customHeight="1" spans="1:4">
      <c r="A1" s="338" t="s">
        <v>1133</v>
      </c>
      <c r="B1" s="369"/>
      <c r="C1" s="369"/>
      <c r="D1" s="339"/>
    </row>
    <row r="2" s="334" customFormat="1" ht="20.1" customHeight="1" spans="1:4">
      <c r="A2" s="340"/>
      <c r="B2" s="370"/>
      <c r="C2" s="371"/>
      <c r="D2" s="342" t="s">
        <v>39</v>
      </c>
    </row>
    <row r="3" s="335" customFormat="1" ht="45" customHeight="1" spans="1:4">
      <c r="A3" s="343" t="s">
        <v>40</v>
      </c>
      <c r="B3" s="372" t="s">
        <v>41</v>
      </c>
      <c r="C3" s="372" t="s">
        <v>42</v>
      </c>
      <c r="D3" s="344" t="s">
        <v>43</v>
      </c>
    </row>
    <row r="4" s="335" customFormat="1" ht="36" customHeight="1" spans="1:4">
      <c r="A4" s="345" t="s">
        <v>1134</v>
      </c>
      <c r="B4" s="353"/>
      <c r="C4" s="367"/>
      <c r="D4" s="364"/>
    </row>
    <row r="5" ht="36" customHeight="1" spans="1:4">
      <c r="A5" s="345" t="s">
        <v>1135</v>
      </c>
      <c r="B5" s="353"/>
      <c r="C5" s="367"/>
      <c r="D5" s="364"/>
    </row>
    <row r="6" ht="36" customHeight="1" spans="1:4">
      <c r="A6" s="345" t="s">
        <v>1136</v>
      </c>
      <c r="B6" s="353">
        <v>69</v>
      </c>
      <c r="C6" s="367"/>
      <c r="D6" s="364">
        <f t="shared" ref="D6:D9" si="0">(C6-B6)/B6</f>
        <v>-1</v>
      </c>
    </row>
    <row r="7" ht="36" customHeight="1" spans="1:4">
      <c r="A7" s="345" t="s">
        <v>1137</v>
      </c>
      <c r="B7" s="353">
        <v>69</v>
      </c>
      <c r="C7" s="367"/>
      <c r="D7" s="364">
        <f t="shared" si="0"/>
        <v>-1</v>
      </c>
    </row>
    <row r="8" ht="36" customHeight="1" spans="1:4">
      <c r="A8" s="345" t="s">
        <v>1138</v>
      </c>
      <c r="B8" s="353">
        <f>SUM(B9:B13)</f>
        <v>14593</v>
      </c>
      <c r="C8" s="353">
        <f>SUM(C9:C13)</f>
        <v>55631</v>
      </c>
      <c r="D8" s="364">
        <f t="shared" si="0"/>
        <v>2.81217021859796</v>
      </c>
    </row>
    <row r="9" ht="36" customHeight="1" spans="1:4">
      <c r="A9" s="348" t="s">
        <v>1139</v>
      </c>
      <c r="B9" s="365">
        <v>14593</v>
      </c>
      <c r="C9" s="366">
        <v>55631</v>
      </c>
      <c r="D9" s="364">
        <f t="shared" si="0"/>
        <v>2.81217021859796</v>
      </c>
    </row>
    <row r="10" ht="36" customHeight="1" spans="1:4">
      <c r="A10" s="348" t="s">
        <v>1140</v>
      </c>
      <c r="B10" s="365"/>
      <c r="C10" s="366"/>
      <c r="D10" s="364"/>
    </row>
    <row r="11" ht="36" customHeight="1" spans="1:4">
      <c r="A11" s="348" t="s">
        <v>1141</v>
      </c>
      <c r="B11" s="365"/>
      <c r="C11" s="366"/>
      <c r="D11" s="364"/>
    </row>
    <row r="12" ht="36" customHeight="1" spans="1:4">
      <c r="A12" s="348" t="s">
        <v>1142</v>
      </c>
      <c r="B12" s="365"/>
      <c r="C12" s="366"/>
      <c r="D12" s="364"/>
    </row>
    <row r="13" ht="36" customHeight="1" spans="1:4">
      <c r="A13" s="348" t="s">
        <v>1143</v>
      </c>
      <c r="B13" s="365"/>
      <c r="C13" s="366"/>
      <c r="D13" s="364"/>
    </row>
    <row r="14" ht="36" customHeight="1" spans="1:4">
      <c r="A14" s="345" t="s">
        <v>1144</v>
      </c>
      <c r="B14" s="353"/>
      <c r="C14" s="367"/>
      <c r="D14" s="364"/>
    </row>
    <row r="15" ht="36" customHeight="1" spans="1:4">
      <c r="A15" s="345" t="s">
        <v>1145</v>
      </c>
      <c r="B15" s="353">
        <f>SUM(B16:B17)</f>
        <v>0</v>
      </c>
      <c r="C15" s="367"/>
      <c r="D15" s="364"/>
    </row>
    <row r="16" ht="36" customHeight="1" spans="1:4">
      <c r="A16" s="348" t="s">
        <v>1146</v>
      </c>
      <c r="B16" s="365"/>
      <c r="C16" s="366"/>
      <c r="D16" s="364"/>
    </row>
    <row r="17" ht="36" customHeight="1" spans="1:4">
      <c r="A17" s="348" t="s">
        <v>1147</v>
      </c>
      <c r="B17" s="365"/>
      <c r="C17" s="366"/>
      <c r="D17" s="364"/>
    </row>
    <row r="18" ht="36" customHeight="1" spans="1:4">
      <c r="A18" s="345" t="s">
        <v>1148</v>
      </c>
      <c r="B18" s="353"/>
      <c r="C18" s="367"/>
      <c r="D18" s="364"/>
    </row>
    <row r="19" ht="36" customHeight="1" spans="1:4">
      <c r="A19" s="345" t="s">
        <v>1149</v>
      </c>
      <c r="B19" s="353"/>
      <c r="C19" s="367"/>
      <c r="D19" s="364"/>
    </row>
    <row r="20" ht="36" customHeight="1" spans="1:4">
      <c r="A20" s="345" t="s">
        <v>1150</v>
      </c>
      <c r="B20" s="353"/>
      <c r="C20" s="367"/>
      <c r="D20" s="364"/>
    </row>
    <row r="21" ht="36" customHeight="1" spans="1:4">
      <c r="A21" s="345" t="s">
        <v>1151</v>
      </c>
      <c r="B21" s="353"/>
      <c r="C21" s="367"/>
      <c r="D21" s="364"/>
    </row>
    <row r="22" ht="36" customHeight="1" spans="1:4">
      <c r="A22" s="350" t="s">
        <v>1152</v>
      </c>
      <c r="B22" s="353">
        <v>439</v>
      </c>
      <c r="C22" s="367"/>
      <c r="D22" s="364">
        <f t="shared" ref="D22:D32" si="1">(C22-B22)/B22</f>
        <v>-1</v>
      </c>
    </row>
    <row r="23" ht="36" customHeight="1" spans="1:4">
      <c r="A23" s="350" t="s">
        <v>1153</v>
      </c>
      <c r="B23" s="353"/>
      <c r="C23" s="367"/>
      <c r="D23" s="364"/>
    </row>
    <row r="24" ht="36" customHeight="1" spans="1:4">
      <c r="A24" s="350" t="s">
        <v>1154</v>
      </c>
      <c r="B24" s="353"/>
      <c r="C24" s="367"/>
      <c r="D24" s="364"/>
    </row>
    <row r="25" ht="36" customHeight="1" spans="1:4">
      <c r="A25" s="350" t="s">
        <v>1155</v>
      </c>
      <c r="B25" s="353">
        <v>214</v>
      </c>
      <c r="C25" s="367"/>
      <c r="D25" s="364">
        <f t="shared" si="1"/>
        <v>-1</v>
      </c>
    </row>
    <row r="26" ht="36" customHeight="1" spans="1:4">
      <c r="A26" s="351"/>
      <c r="B26" s="365"/>
      <c r="C26" s="366"/>
      <c r="D26" s="364"/>
    </row>
    <row r="27" ht="36" customHeight="1" spans="1:4">
      <c r="A27" s="352" t="s">
        <v>1156</v>
      </c>
      <c r="B27" s="353">
        <f>SUM(B4,B5,B6,B7,B8,B14,B15,B18,B19,B20,B21,B22,B23,B24,B25)</f>
        <v>15384</v>
      </c>
      <c r="C27" s="353">
        <f>SUM(C4,C5,C6,C7,C8,C14,C15,C18,C19,C20,C21,C22,C23,C24,C25)</f>
        <v>55631</v>
      </c>
      <c r="D27" s="364">
        <f t="shared" si="1"/>
        <v>2.61615964638586</v>
      </c>
    </row>
    <row r="28" ht="36" customHeight="1" spans="1:4">
      <c r="A28" s="354" t="s">
        <v>1157</v>
      </c>
      <c r="B28" s="365">
        <v>10000</v>
      </c>
      <c r="C28" s="366"/>
      <c r="D28" s="364">
        <f t="shared" si="1"/>
        <v>-1</v>
      </c>
    </row>
    <row r="29" ht="36" customHeight="1" spans="1:4">
      <c r="A29" s="373" t="s">
        <v>71</v>
      </c>
      <c r="B29" s="353">
        <f>SUM(B30:B31)</f>
        <v>2322</v>
      </c>
      <c r="C29" s="353">
        <f>SUM(C30:C31)</f>
        <v>3093</v>
      </c>
      <c r="D29" s="364">
        <f t="shared" si="1"/>
        <v>0.332041343669251</v>
      </c>
    </row>
    <row r="30" ht="36" customHeight="1" spans="1:4">
      <c r="A30" s="374" t="s">
        <v>1158</v>
      </c>
      <c r="B30" s="365">
        <v>2254</v>
      </c>
      <c r="C30" s="366">
        <v>2000</v>
      </c>
      <c r="D30" s="364">
        <f t="shared" si="1"/>
        <v>-0.112688553682342</v>
      </c>
    </row>
    <row r="31" ht="36" customHeight="1" spans="1:4">
      <c r="A31" s="374" t="s">
        <v>74</v>
      </c>
      <c r="B31" s="365">
        <v>68</v>
      </c>
      <c r="C31" s="366">
        <v>1093</v>
      </c>
      <c r="D31" s="364">
        <f t="shared" si="1"/>
        <v>15.0735294117647</v>
      </c>
    </row>
    <row r="32" ht="36" customHeight="1" spans="1:4">
      <c r="A32" s="352" t="s">
        <v>78</v>
      </c>
      <c r="B32" s="353">
        <f>SUM(B27,B28,B29)</f>
        <v>27706</v>
      </c>
      <c r="C32" s="353">
        <f>SUM(C27,C28,C29)</f>
        <v>58724</v>
      </c>
      <c r="D32" s="364">
        <f t="shared" si="1"/>
        <v>1.11954089366924</v>
      </c>
    </row>
  </sheetData>
  <autoFilter ref="A3:D32">
    <extLst/>
  </autoFilter>
  <mergeCells count="1">
    <mergeCell ref="A1:D1"/>
  </mergeCells>
  <conditionalFormatting sqref="A29:A39">
    <cfRule type="expression" dxfId="1" priority="2" stopIfTrue="1">
      <formula>"len($A:$A)=3"</formula>
    </cfRule>
  </conditionalFormatting>
  <conditionalFormatting sqref="A28:A29 A5:A21">
    <cfRule type="expression" dxfId="1" priority="9" stopIfTrue="1">
      <formula>"len($A:$A)=3"</formula>
    </cfRule>
  </conditionalFormatting>
  <conditionalFormatting sqref="B5:C11 E5:G11">
    <cfRule type="expression" dxfId="1" priority="6" stopIfTrue="1">
      <formula>"len($A:$A)=3"</formula>
    </cfRule>
  </conditionalFormatting>
  <conditionalFormatting sqref="C5:C11 E5:G11">
    <cfRule type="expression" dxfId="1" priority="3" stopIfTrue="1">
      <formula>"len($A:$A)=3"</formula>
    </cfRule>
  </conditionalFormatting>
  <conditionalFormatting sqref="B13:C21 E13:G21">
    <cfRule type="expression" dxfId="1" priority="7" stopIfTrue="1">
      <formula>"len($A:$A)=3"</formula>
    </cfRule>
  </conditionalFormatting>
  <conditionalFormatting sqref="C13:C21 E13:G21">
    <cfRule type="expression" dxfId="1" priority="4" stopIfTrue="1">
      <formula>"len($A:$A)=3"</formula>
    </cfRule>
  </conditionalFormatting>
  <conditionalFormatting sqref="B28:C39 E28:G39">
    <cfRule type="expression" dxfId="1" priority="8" stopIfTrue="1">
      <formula>"len($A:$A)=3"</formula>
    </cfRule>
  </conditionalFormatting>
  <conditionalFormatting sqref="C28 E28:G39 C30:C39">
    <cfRule type="expression" dxfId="1" priority="5"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7"/>
  <sheetViews>
    <sheetView showZeros="0" view="pageBreakPreview" zoomScale="80" zoomScaleNormal="115" workbookViewId="0">
      <pane ySplit="3" topLeftCell="A40" activePane="bottomLeft" state="frozen"/>
      <selection/>
      <selection pane="bottomLeft" activeCell="C24" sqref="C24"/>
    </sheetView>
  </sheetViews>
  <sheetFormatPr defaultColWidth="9" defaultRowHeight="14.25" outlineLevelCol="3"/>
  <cols>
    <col min="1" max="1" width="50.75" style="357" customWidth="1"/>
    <col min="2" max="3" width="21.625" style="358" customWidth="1"/>
    <col min="4" max="4" width="21.625" style="359" customWidth="1"/>
    <col min="5" max="16384" width="9" style="357"/>
  </cols>
  <sheetData>
    <row r="1" ht="45" customHeight="1" spans="1:4">
      <c r="A1" s="302" t="s">
        <v>1159</v>
      </c>
      <c r="B1" s="303"/>
      <c r="C1" s="303"/>
      <c r="D1" s="360"/>
    </row>
    <row r="2" s="355" customFormat="1" ht="20.1" customHeight="1" spans="1:4">
      <c r="A2" s="304"/>
      <c r="B2" s="361"/>
      <c r="C2" s="361"/>
      <c r="D2" s="362" t="s">
        <v>39</v>
      </c>
    </row>
    <row r="3" s="356" customFormat="1" ht="45" customHeight="1" spans="1:4">
      <c r="A3" s="307" t="s">
        <v>40</v>
      </c>
      <c r="B3" s="308" t="s">
        <v>41</v>
      </c>
      <c r="C3" s="308" t="s">
        <v>42</v>
      </c>
      <c r="D3" s="363" t="s">
        <v>43</v>
      </c>
    </row>
    <row r="4" ht="36" customHeight="1" spans="1:4">
      <c r="A4" s="309" t="s">
        <v>1160</v>
      </c>
      <c r="B4" s="353">
        <f>SUM(B5:B6)</f>
        <v>56</v>
      </c>
      <c r="C4" s="353">
        <f>SUM(C5:C6)</f>
        <v>120</v>
      </c>
      <c r="D4" s="364">
        <f t="shared" ref="D4:D8" si="0">(C4-B4)/B4</f>
        <v>1.14285714285714</v>
      </c>
    </row>
    <row r="5" ht="36" customHeight="1" spans="1:4">
      <c r="A5" s="312" t="s">
        <v>1161</v>
      </c>
      <c r="B5" s="365">
        <v>6</v>
      </c>
      <c r="C5" s="366"/>
      <c r="D5" s="364"/>
    </row>
    <row r="6" ht="36" customHeight="1" spans="1:4">
      <c r="A6" s="312" t="s">
        <v>1162</v>
      </c>
      <c r="B6" s="365">
        <v>50</v>
      </c>
      <c r="C6" s="366">
        <v>120</v>
      </c>
      <c r="D6" s="364">
        <f t="shared" si="0"/>
        <v>1.4</v>
      </c>
    </row>
    <row r="7" ht="36" customHeight="1" spans="1:4">
      <c r="A7" s="316" t="s">
        <v>1163</v>
      </c>
      <c r="B7" s="353">
        <f>SUM(B8:B9)</f>
        <v>697</v>
      </c>
      <c r="C7" s="367"/>
      <c r="D7" s="364">
        <f t="shared" si="0"/>
        <v>-1</v>
      </c>
    </row>
    <row r="8" ht="36" customHeight="1" spans="1:4">
      <c r="A8" s="315" t="s">
        <v>1164</v>
      </c>
      <c r="B8" s="365">
        <v>697</v>
      </c>
      <c r="C8" s="366"/>
      <c r="D8" s="364">
        <f t="shared" si="0"/>
        <v>-1</v>
      </c>
    </row>
    <row r="9" ht="36" customHeight="1" spans="1:4">
      <c r="A9" s="315" t="s">
        <v>1165</v>
      </c>
      <c r="B9" s="365"/>
      <c r="C9" s="366"/>
      <c r="D9" s="364"/>
    </row>
    <row r="10" ht="36" customHeight="1" spans="1:4">
      <c r="A10" s="316" t="s">
        <v>1166</v>
      </c>
      <c r="B10" s="353"/>
      <c r="C10" s="367"/>
      <c r="D10" s="364"/>
    </row>
    <row r="11" ht="36" customHeight="1" spans="1:4">
      <c r="A11" s="315" t="s">
        <v>1167</v>
      </c>
      <c r="B11" s="365"/>
      <c r="C11" s="366"/>
      <c r="D11" s="364"/>
    </row>
    <row r="12" ht="36" customHeight="1" spans="1:4">
      <c r="A12" s="316" t="s">
        <v>1168</v>
      </c>
      <c r="B12" s="353">
        <f>SUM(B13:B20)</f>
        <v>6347</v>
      </c>
      <c r="C12" s="353">
        <f>SUM(C13:C20)</f>
        <v>1502</v>
      </c>
      <c r="D12" s="364">
        <f>(C12-B12)/B12</f>
        <v>-0.763352765085867</v>
      </c>
    </row>
    <row r="13" ht="49" customHeight="1" spans="1:4">
      <c r="A13" s="315" t="s">
        <v>1169</v>
      </c>
      <c r="B13" s="365">
        <v>6347</v>
      </c>
      <c r="C13" s="366"/>
      <c r="D13" s="364">
        <f>(C13-B13)/B13</f>
        <v>-1</v>
      </c>
    </row>
    <row r="14" ht="46" customHeight="1" spans="1:4">
      <c r="A14" s="312" t="s">
        <v>1170</v>
      </c>
      <c r="B14" s="365"/>
      <c r="C14" s="366">
        <v>1502</v>
      </c>
      <c r="D14" s="364"/>
    </row>
    <row r="15" ht="36" customHeight="1" spans="1:4">
      <c r="A15" s="315" t="s">
        <v>1171</v>
      </c>
      <c r="B15" s="365"/>
      <c r="C15" s="366"/>
      <c r="D15" s="364"/>
    </row>
    <row r="16" ht="36" customHeight="1" spans="1:4">
      <c r="A16" s="315" t="s">
        <v>1172</v>
      </c>
      <c r="B16" s="365"/>
      <c r="C16" s="366"/>
      <c r="D16" s="364"/>
    </row>
    <row r="17" ht="36" customHeight="1" spans="1:4">
      <c r="A17" s="315" t="s">
        <v>1173</v>
      </c>
      <c r="B17" s="365"/>
      <c r="C17" s="366"/>
      <c r="D17" s="364"/>
    </row>
    <row r="18" ht="36" customHeight="1" spans="1:4">
      <c r="A18" s="312" t="s">
        <v>1174</v>
      </c>
      <c r="B18" s="365"/>
      <c r="C18" s="366"/>
      <c r="D18" s="364"/>
    </row>
    <row r="19" ht="36" customHeight="1" spans="1:4">
      <c r="A19" s="315" t="s">
        <v>1175</v>
      </c>
      <c r="B19" s="365"/>
      <c r="C19" s="366"/>
      <c r="D19" s="364"/>
    </row>
    <row r="20" ht="45" customHeight="1" spans="1:4">
      <c r="A20" s="315" t="s">
        <v>1176</v>
      </c>
      <c r="B20" s="365"/>
      <c r="C20" s="366"/>
      <c r="D20" s="364"/>
    </row>
    <row r="21" ht="36" customHeight="1" spans="1:4">
      <c r="A21" s="316" t="s">
        <v>1177</v>
      </c>
      <c r="B21" s="353">
        <f>SUM(B22:B24)</f>
        <v>232</v>
      </c>
      <c r="C21" s="367"/>
      <c r="D21" s="364">
        <f>(C21-B21)/B21</f>
        <v>-1</v>
      </c>
    </row>
    <row r="22" ht="36" customHeight="1" spans="1:4">
      <c r="A22" s="315" t="s">
        <v>1178</v>
      </c>
      <c r="B22" s="365">
        <v>230</v>
      </c>
      <c r="C22" s="366"/>
      <c r="D22" s="364">
        <f>(C22-B22)/B22</f>
        <v>-1</v>
      </c>
    </row>
    <row r="23" ht="36" customHeight="1" spans="1:4">
      <c r="A23" s="315" t="s">
        <v>1179</v>
      </c>
      <c r="B23" s="365"/>
      <c r="C23" s="366"/>
      <c r="D23" s="364"/>
    </row>
    <row r="24" ht="46" customHeight="1" spans="1:4">
      <c r="A24" s="315" t="s">
        <v>1180</v>
      </c>
      <c r="B24" s="365">
        <v>2</v>
      </c>
      <c r="C24" s="366"/>
      <c r="D24" s="364"/>
    </row>
    <row r="25" ht="36" customHeight="1" spans="1:4">
      <c r="A25" s="316" t="s">
        <v>1181</v>
      </c>
      <c r="B25" s="353"/>
      <c r="C25" s="367"/>
      <c r="D25" s="364"/>
    </row>
    <row r="26" ht="36" customHeight="1" spans="1:4">
      <c r="A26" s="315" t="s">
        <v>1182</v>
      </c>
      <c r="B26" s="365"/>
      <c r="C26" s="366"/>
      <c r="D26" s="364"/>
    </row>
    <row r="27" ht="36" customHeight="1" spans="1:4">
      <c r="A27" s="315" t="s">
        <v>1183</v>
      </c>
      <c r="B27" s="365"/>
      <c r="C27" s="366"/>
      <c r="D27" s="364"/>
    </row>
    <row r="28" ht="36" customHeight="1" spans="1:4">
      <c r="A28" s="315" t="s">
        <v>1184</v>
      </c>
      <c r="B28" s="365"/>
      <c r="C28" s="366"/>
      <c r="D28" s="364"/>
    </row>
    <row r="29" ht="36" customHeight="1" spans="1:4">
      <c r="A29" s="312" t="s">
        <v>1185</v>
      </c>
      <c r="B29" s="365"/>
      <c r="C29" s="366"/>
      <c r="D29" s="364"/>
    </row>
    <row r="30" ht="36" customHeight="1" spans="1:4">
      <c r="A30" s="322" t="s">
        <v>1186</v>
      </c>
      <c r="B30" s="353"/>
      <c r="C30" s="367"/>
      <c r="D30" s="364"/>
    </row>
    <row r="31" ht="36" customHeight="1" spans="1:4">
      <c r="A31" s="323" t="s">
        <v>1187</v>
      </c>
      <c r="B31" s="365"/>
      <c r="C31" s="366"/>
      <c r="D31" s="364"/>
    </row>
    <row r="32" ht="36" customHeight="1" spans="1:4">
      <c r="A32" s="322" t="s">
        <v>1188</v>
      </c>
      <c r="B32" s="353">
        <f>SUM(B33:B35)</f>
        <v>11269</v>
      </c>
      <c r="C32" s="353">
        <f>SUM(C33:C35)</f>
        <v>1880</v>
      </c>
      <c r="D32" s="364">
        <f t="shared" ref="D32:D39" si="1">(C32-B32)/B32</f>
        <v>-0.833170645132665</v>
      </c>
    </row>
    <row r="33" ht="36" customHeight="1" spans="1:4">
      <c r="A33" s="323" t="s">
        <v>1189</v>
      </c>
      <c r="B33" s="365">
        <v>10000</v>
      </c>
      <c r="C33" s="366">
        <v>1880</v>
      </c>
      <c r="D33" s="364">
        <f t="shared" si="1"/>
        <v>-0.812</v>
      </c>
    </row>
    <row r="34" ht="36" customHeight="1" spans="1:4">
      <c r="A34" s="323" t="s">
        <v>1190</v>
      </c>
      <c r="B34" s="365">
        <v>17</v>
      </c>
      <c r="C34" s="366"/>
      <c r="D34" s="364">
        <f t="shared" si="1"/>
        <v>-1</v>
      </c>
    </row>
    <row r="35" ht="36" customHeight="1" spans="1:4">
      <c r="A35" s="323" t="s">
        <v>1191</v>
      </c>
      <c r="B35" s="365">
        <v>1252</v>
      </c>
      <c r="C35" s="366"/>
      <c r="D35" s="364">
        <f t="shared" si="1"/>
        <v>-1</v>
      </c>
    </row>
    <row r="36" ht="36" customHeight="1" spans="1:4">
      <c r="A36" s="322" t="s">
        <v>1192</v>
      </c>
      <c r="B36" s="353">
        <f>SUM(B37)</f>
        <v>1377</v>
      </c>
      <c r="C36" s="353">
        <f>SUM(C37)</f>
        <v>1709</v>
      </c>
      <c r="D36" s="364">
        <f t="shared" si="1"/>
        <v>0.241103848946986</v>
      </c>
    </row>
    <row r="37" ht="36" customHeight="1" spans="1:4">
      <c r="A37" s="323" t="s">
        <v>1193</v>
      </c>
      <c r="B37" s="365">
        <v>1377</v>
      </c>
      <c r="C37" s="366">
        <v>1709</v>
      </c>
      <c r="D37" s="364">
        <f t="shared" si="1"/>
        <v>0.241103848946986</v>
      </c>
    </row>
    <row r="38" ht="36" customHeight="1" spans="1:4">
      <c r="A38" s="322" t="s">
        <v>1194</v>
      </c>
      <c r="B38" s="353">
        <f>SUM(B39)</f>
        <v>11</v>
      </c>
      <c r="C38" s="353">
        <f>SUM(C39)</f>
        <v>1</v>
      </c>
      <c r="D38" s="364">
        <f t="shared" si="1"/>
        <v>-0.909090909090909</v>
      </c>
    </row>
    <row r="39" ht="36" customHeight="1" spans="1:4">
      <c r="A39" s="323" t="s">
        <v>1195</v>
      </c>
      <c r="B39" s="365">
        <v>11</v>
      </c>
      <c r="C39" s="366">
        <v>1</v>
      </c>
      <c r="D39" s="364">
        <f t="shared" si="1"/>
        <v>-0.909090909090909</v>
      </c>
    </row>
    <row r="40" ht="36" customHeight="1" spans="1:4">
      <c r="A40" s="323"/>
      <c r="B40" s="365"/>
      <c r="C40" s="366"/>
      <c r="D40" s="364"/>
    </row>
    <row r="41" ht="36" customHeight="1" spans="1:4">
      <c r="A41" s="329" t="s">
        <v>1196</v>
      </c>
      <c r="B41" s="353">
        <f>SUM(B4,B7,B10,B12,B21,B25,B30,B32,B36,B38)</f>
        <v>19989</v>
      </c>
      <c r="C41" s="353">
        <f>SUM(C4,C7,C10,C12,C21,C25,C30,C32,C36,C38)</f>
        <v>5212</v>
      </c>
      <c r="D41" s="364">
        <f>(C41-B41)/B41</f>
        <v>-0.739256591125119</v>
      </c>
    </row>
    <row r="42" ht="36" customHeight="1" spans="1:4">
      <c r="A42" s="330" t="s">
        <v>106</v>
      </c>
      <c r="B42" s="353">
        <f>SUM(B43:B45)</f>
        <v>7717</v>
      </c>
      <c r="C42" s="353">
        <f>SUM(C43:C45)</f>
        <v>45633</v>
      </c>
      <c r="D42" s="364">
        <f t="shared" ref="D42:D47" si="2">(C42-B42)/B42</f>
        <v>4.91330828041985</v>
      </c>
    </row>
    <row r="43" ht="36" customHeight="1" spans="1:4">
      <c r="A43" s="331" t="s">
        <v>1197</v>
      </c>
      <c r="B43" s="365">
        <v>3000</v>
      </c>
      <c r="C43" s="366">
        <v>45633</v>
      </c>
      <c r="D43" s="364">
        <f t="shared" si="2"/>
        <v>14.211</v>
      </c>
    </row>
    <row r="44" ht="36" customHeight="1" spans="1:4">
      <c r="A44" s="331" t="s">
        <v>1198</v>
      </c>
      <c r="B44" s="365">
        <v>1093</v>
      </c>
      <c r="C44" s="366"/>
      <c r="D44" s="364">
        <f t="shared" si="2"/>
        <v>-1</v>
      </c>
    </row>
    <row r="45" ht="36" customHeight="1" spans="1:4">
      <c r="A45" s="331" t="s">
        <v>1199</v>
      </c>
      <c r="B45" s="365">
        <v>3624</v>
      </c>
      <c r="C45" s="366"/>
      <c r="D45" s="364">
        <f t="shared" si="2"/>
        <v>-1</v>
      </c>
    </row>
    <row r="46" ht="36" customHeight="1" spans="1:4">
      <c r="A46" s="333" t="s">
        <v>1200</v>
      </c>
      <c r="B46" s="353"/>
      <c r="C46" s="367">
        <v>7879</v>
      </c>
      <c r="D46" s="364"/>
    </row>
    <row r="47" ht="36" customHeight="1" spans="1:4">
      <c r="A47" s="329" t="s">
        <v>113</v>
      </c>
      <c r="B47" s="353">
        <f>SUM(B41,B42,B46)</f>
        <v>27706</v>
      </c>
      <c r="C47" s="353">
        <f>SUM(C41,C42,C46)</f>
        <v>58724</v>
      </c>
      <c r="D47" s="364">
        <f t="shared" si="2"/>
        <v>1.11954089366924</v>
      </c>
    </row>
  </sheetData>
  <autoFilter ref="A3:D47">
    <extLst/>
  </autoFilter>
  <mergeCells count="1">
    <mergeCell ref="A1:D1"/>
  </mergeCells>
  <conditionalFormatting sqref="A46">
    <cfRule type="expression" dxfId="1" priority="3" stopIfTrue="1">
      <formula>"len($A:$A)=3"</formula>
    </cfRule>
  </conditionalFormatting>
  <conditionalFormatting sqref="B46:C46 E46:G46">
    <cfRule type="expression" dxfId="1" priority="2" stopIfTrue="1">
      <formula>"len($A:$A)=3"</formula>
    </cfRule>
  </conditionalFormatting>
  <conditionalFormatting sqref="C46 E46:G46">
    <cfRule type="expression" dxfId="1"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showZeros="0" view="pageBreakPreview" zoomScale="80" zoomScaleNormal="115" workbookViewId="0">
      <pane ySplit="3" topLeftCell="A20" activePane="bottomLeft" state="frozen"/>
      <selection/>
      <selection pane="bottomLeft" activeCell="C27" sqref="C27"/>
    </sheetView>
  </sheetViews>
  <sheetFormatPr defaultColWidth="9" defaultRowHeight="14.25" outlineLevelCol="3"/>
  <cols>
    <col min="1" max="1" width="50.75" style="198" customWidth="1"/>
    <col min="2" max="3" width="21.625" style="198" customWidth="1"/>
    <col min="4" max="4" width="23.5916666666667" style="337" customWidth="1"/>
    <col min="5" max="16384" width="9" style="198"/>
  </cols>
  <sheetData>
    <row r="1" ht="45" customHeight="1" spans="1:4">
      <c r="A1" s="338" t="s">
        <v>1201</v>
      </c>
      <c r="B1" s="338"/>
      <c r="C1" s="338"/>
      <c r="D1" s="339"/>
    </row>
    <row r="2" s="334" customFormat="1" ht="20.1" customHeight="1" spans="1:4">
      <c r="A2" s="340"/>
      <c r="B2" s="341"/>
      <c r="C2" s="340"/>
      <c r="D2" s="342" t="s">
        <v>39</v>
      </c>
    </row>
    <row r="3" s="335" customFormat="1" ht="45" customHeight="1" spans="1:4">
      <c r="A3" s="343" t="s">
        <v>40</v>
      </c>
      <c r="B3" s="124" t="s">
        <v>115</v>
      </c>
      <c r="C3" s="124" t="s">
        <v>42</v>
      </c>
      <c r="D3" s="344" t="s">
        <v>118</v>
      </c>
    </row>
    <row r="4" s="335" customFormat="1" ht="36" customHeight="1" spans="1:4">
      <c r="A4" s="345" t="s">
        <v>1202</v>
      </c>
      <c r="B4" s="346"/>
      <c r="C4" s="346"/>
      <c r="D4" s="347"/>
    </row>
    <row r="5" ht="36" customHeight="1" spans="1:4">
      <c r="A5" s="345" t="s">
        <v>1203</v>
      </c>
      <c r="B5" s="346"/>
      <c r="C5" s="346"/>
      <c r="D5" s="347"/>
    </row>
    <row r="6" ht="36" customHeight="1" spans="1:4">
      <c r="A6" s="345" t="s">
        <v>1204</v>
      </c>
      <c r="B6" s="346"/>
      <c r="C6" s="346"/>
      <c r="D6" s="347"/>
    </row>
    <row r="7" ht="36" customHeight="1" spans="1:4">
      <c r="A7" s="345" t="s">
        <v>1205</v>
      </c>
      <c r="B7" s="346">
        <v>2</v>
      </c>
      <c r="C7" s="346"/>
      <c r="D7" s="347">
        <f t="shared" ref="D5:D29" si="0">(C7-B7)/B7</f>
        <v>-1</v>
      </c>
    </row>
    <row r="8" ht="36" customHeight="1" spans="1:4">
      <c r="A8" s="345" t="s">
        <v>1206</v>
      </c>
      <c r="B8" s="346">
        <v>22</v>
      </c>
      <c r="C8" s="346"/>
      <c r="D8" s="347">
        <f t="shared" si="0"/>
        <v>-1</v>
      </c>
    </row>
    <row r="9" ht="36" customHeight="1" spans="1:4">
      <c r="A9" s="345" t="s">
        <v>1207</v>
      </c>
      <c r="B9" s="346">
        <f>SUM(B10:B11)</f>
        <v>42993</v>
      </c>
      <c r="C9" s="346">
        <f>SUM(C10:C11)</f>
        <v>55631</v>
      </c>
      <c r="D9" s="347">
        <f t="shared" si="0"/>
        <v>0.293954829856023</v>
      </c>
    </row>
    <row r="10" ht="36" customHeight="1" spans="1:4">
      <c r="A10" s="348" t="s">
        <v>1139</v>
      </c>
      <c r="B10" s="349">
        <v>42993</v>
      </c>
      <c r="C10" s="349">
        <v>55631</v>
      </c>
      <c r="D10" s="347">
        <f t="shared" si="0"/>
        <v>0.293954829856023</v>
      </c>
    </row>
    <row r="11" ht="36" customHeight="1" spans="1:4">
      <c r="A11" s="348" t="s">
        <v>1143</v>
      </c>
      <c r="B11" s="349"/>
      <c r="C11" s="349"/>
      <c r="D11" s="347"/>
    </row>
    <row r="12" ht="36" customHeight="1" spans="1:4">
      <c r="A12" s="345" t="s">
        <v>1208</v>
      </c>
      <c r="B12" s="346"/>
      <c r="C12" s="346"/>
      <c r="D12" s="347"/>
    </row>
    <row r="13" ht="36" customHeight="1" spans="1:4">
      <c r="A13" s="345" t="s">
        <v>1209</v>
      </c>
      <c r="B13" s="346"/>
      <c r="C13" s="346"/>
      <c r="D13" s="347"/>
    </row>
    <row r="14" ht="36" customHeight="1" spans="1:4">
      <c r="A14" s="348" t="s">
        <v>1146</v>
      </c>
      <c r="B14" s="349"/>
      <c r="C14" s="349"/>
      <c r="D14" s="347"/>
    </row>
    <row r="15" ht="36" customHeight="1" spans="1:4">
      <c r="A15" s="348" t="s">
        <v>1147</v>
      </c>
      <c r="B15" s="349"/>
      <c r="C15" s="349"/>
      <c r="D15" s="347"/>
    </row>
    <row r="16" ht="36" customHeight="1" spans="1:4">
      <c r="A16" s="345" t="s">
        <v>1210</v>
      </c>
      <c r="B16" s="346"/>
      <c r="C16" s="346"/>
      <c r="D16" s="347"/>
    </row>
    <row r="17" ht="36" customHeight="1" spans="1:4">
      <c r="A17" s="345" t="s">
        <v>1211</v>
      </c>
      <c r="B17" s="346"/>
      <c r="C17" s="346"/>
      <c r="D17" s="347"/>
    </row>
    <row r="18" ht="36" customHeight="1" spans="1:4">
      <c r="A18" s="345" t="s">
        <v>1212</v>
      </c>
      <c r="B18" s="346"/>
      <c r="C18" s="346"/>
      <c r="D18" s="347"/>
    </row>
    <row r="19" ht="36" customHeight="1" spans="1:4">
      <c r="A19" s="345" t="s">
        <v>1213</v>
      </c>
      <c r="B19" s="346"/>
      <c r="C19" s="346"/>
      <c r="D19" s="347"/>
    </row>
    <row r="20" ht="36" customHeight="1" spans="1:4">
      <c r="A20" s="350" t="s">
        <v>1214</v>
      </c>
      <c r="B20" s="346">
        <v>580</v>
      </c>
      <c r="C20" s="346"/>
      <c r="D20" s="347">
        <f t="shared" si="0"/>
        <v>-1</v>
      </c>
    </row>
    <row r="21" ht="36" customHeight="1" spans="1:4">
      <c r="A21" s="350" t="s">
        <v>1215</v>
      </c>
      <c r="B21" s="346"/>
      <c r="C21" s="346"/>
      <c r="D21" s="347"/>
    </row>
    <row r="22" ht="36" customHeight="1" spans="1:4">
      <c r="A22" s="350" t="s">
        <v>1216</v>
      </c>
      <c r="B22" s="346"/>
      <c r="C22" s="346"/>
      <c r="D22" s="347" t="e">
        <f t="shared" si="0"/>
        <v>#DIV/0!</v>
      </c>
    </row>
    <row r="23" ht="36" customHeight="1" spans="1:4">
      <c r="A23" s="351"/>
      <c r="B23" s="349"/>
      <c r="C23" s="349"/>
      <c r="D23" s="347"/>
    </row>
    <row r="24" s="336" customFormat="1" ht="36" customHeight="1" spans="1:4">
      <c r="A24" s="352" t="s">
        <v>1217</v>
      </c>
      <c r="B24" s="353">
        <f>SUM(B4,B5,B6,B7,B8,B9,B12,B13,B16,B17,B18,B19,B20,B21,B22)</f>
        <v>43597</v>
      </c>
      <c r="C24" s="353">
        <f>SUM(C4,C5,C6,C7,C8,C9,C12,C13,C16,C17,C18,C19,C20,C21,C22)</f>
        <v>55631</v>
      </c>
      <c r="D24" s="347">
        <f t="shared" si="0"/>
        <v>0.276028167075716</v>
      </c>
    </row>
    <row r="25" ht="36" customHeight="1" spans="1:4">
      <c r="A25" s="354" t="s">
        <v>1157</v>
      </c>
      <c r="B25" s="346">
        <v>8000</v>
      </c>
      <c r="C25" s="346"/>
      <c r="D25" s="347">
        <f t="shared" si="0"/>
        <v>-1</v>
      </c>
    </row>
    <row r="26" ht="36" customHeight="1" spans="1:4">
      <c r="A26" s="354" t="s">
        <v>71</v>
      </c>
      <c r="B26" s="346">
        <f>SUM(B27:B28)</f>
        <v>3342</v>
      </c>
      <c r="C26" s="346">
        <f>SUM(C27:C28)</f>
        <v>3093</v>
      </c>
      <c r="D26" s="347">
        <f t="shared" si="0"/>
        <v>-0.0745062836624776</v>
      </c>
    </row>
    <row r="27" ht="36" customHeight="1" spans="1:4">
      <c r="A27" s="351" t="s">
        <v>1158</v>
      </c>
      <c r="B27" s="349">
        <v>3000</v>
      </c>
      <c r="C27" s="349">
        <v>2000</v>
      </c>
      <c r="D27" s="347">
        <f t="shared" si="0"/>
        <v>-0.333333333333333</v>
      </c>
    </row>
    <row r="28" ht="36" customHeight="1" spans="1:4">
      <c r="A28" s="351" t="s">
        <v>74</v>
      </c>
      <c r="B28" s="349">
        <v>342</v>
      </c>
      <c r="C28" s="349">
        <v>1093</v>
      </c>
      <c r="D28" s="347">
        <f t="shared" si="0"/>
        <v>2.19590643274854</v>
      </c>
    </row>
    <row r="29" ht="36" customHeight="1" spans="1:4">
      <c r="A29" s="352" t="s">
        <v>78</v>
      </c>
      <c r="B29" s="346">
        <f>SUM(B24,B25,B26,)</f>
        <v>54939</v>
      </c>
      <c r="C29" s="346">
        <f>SUM(C24,C25,C26,)</f>
        <v>58724</v>
      </c>
      <c r="D29" s="347">
        <f t="shared" si="0"/>
        <v>0.0688945921840587</v>
      </c>
    </row>
  </sheetData>
  <autoFilter ref="A3:D29">
    <extLst/>
  </autoFilter>
  <mergeCells count="1">
    <mergeCell ref="A1:D1"/>
  </mergeCells>
  <conditionalFormatting sqref="A26:A27">
    <cfRule type="expression" dxfId="1" priority="2" stopIfTrue="1">
      <formula>"len($A:$A)=3"</formula>
    </cfRule>
  </conditionalFormatting>
  <conditionalFormatting sqref="A5:C20 E5:G20">
    <cfRule type="expression" dxfId="1" priority="5" stopIfTrue="1">
      <formula>"len($A:$A)=3"</formula>
    </cfRule>
  </conditionalFormatting>
  <conditionalFormatting sqref="E9:G11 C10:C11">
    <cfRule type="expression" dxfId="1" priority="4" stopIfTrue="1">
      <formula>"len($A:$A)=3"</formula>
    </cfRule>
  </conditionalFormatting>
  <conditionalFormatting sqref="C13:C15 E13:G15">
    <cfRule type="expression" dxfId="1" priority="3" stopIfTrue="1">
      <formula>"len($A:$A)=3"</formula>
    </cfRule>
  </conditionalFormatting>
  <conditionalFormatting sqref="A25:C25 B26:C27 E25:G27">
    <cfRule type="expression" dxfId="1" priority="6"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1"/>
  <sheetViews>
    <sheetView showZeros="0" view="pageBreakPreview" zoomScale="80" zoomScaleNormal="115" workbookViewId="0">
      <pane ySplit="3" topLeftCell="A64" activePane="bottomLeft" state="frozen"/>
      <selection/>
      <selection pane="bottomLeft" activeCell="C66" sqref="C66"/>
    </sheetView>
  </sheetViews>
  <sheetFormatPr defaultColWidth="9" defaultRowHeight="14.25" outlineLevelCol="3"/>
  <cols>
    <col min="1" max="1" width="50.75" style="299" customWidth="1"/>
    <col min="2" max="3" width="21.625" style="300" customWidth="1"/>
    <col min="4" max="4" width="23.1166666666667" style="301" customWidth="1"/>
    <col min="5" max="5" width="9.375" style="299"/>
    <col min="6" max="16384" width="9" style="299"/>
  </cols>
  <sheetData>
    <row r="1" ht="45" customHeight="1" spans="1:4">
      <c r="A1" s="302" t="s">
        <v>1218</v>
      </c>
      <c r="B1" s="303"/>
      <c r="C1" s="303"/>
      <c r="D1" s="302"/>
    </row>
    <row r="2" s="296" customFormat="1" ht="20.1" customHeight="1" spans="1:4">
      <c r="A2" s="304"/>
      <c r="B2" s="305"/>
      <c r="C2" s="305"/>
      <c r="D2" s="306" t="s">
        <v>39</v>
      </c>
    </row>
    <row r="3" s="297" customFormat="1" ht="45" customHeight="1" spans="1:4">
      <c r="A3" s="307" t="s">
        <v>40</v>
      </c>
      <c r="B3" s="308" t="s">
        <v>115</v>
      </c>
      <c r="C3" s="308" t="s">
        <v>42</v>
      </c>
      <c r="D3" s="124" t="s">
        <v>118</v>
      </c>
    </row>
    <row r="4" ht="36" customHeight="1" spans="1:4">
      <c r="A4" s="309" t="s">
        <v>1160</v>
      </c>
      <c r="B4" s="310">
        <f>SUM(B5,B8)</f>
        <v>0</v>
      </c>
      <c r="C4" s="310">
        <f>SUM(C5,C8)</f>
        <v>0</v>
      </c>
      <c r="D4" s="311"/>
    </row>
    <row r="5" ht="36" customHeight="1" spans="1:4">
      <c r="A5" s="312" t="s">
        <v>1161</v>
      </c>
      <c r="B5" s="313"/>
      <c r="C5" s="313"/>
      <c r="D5" s="314"/>
    </row>
    <row r="6" ht="36" customHeight="1" spans="1:4">
      <c r="A6" s="315" t="s">
        <v>1219</v>
      </c>
      <c r="B6" s="313"/>
      <c r="C6" s="313"/>
      <c r="D6" s="314"/>
    </row>
    <row r="7" ht="36" customHeight="1" spans="1:4">
      <c r="A7" s="315" t="s">
        <v>1220</v>
      </c>
      <c r="B7" s="313"/>
      <c r="C7" s="313"/>
      <c r="D7" s="314"/>
    </row>
    <row r="8" ht="36" customHeight="1" spans="1:4">
      <c r="A8" s="315" t="s">
        <v>1221</v>
      </c>
      <c r="B8" s="313">
        <f>SUM(B9)</f>
        <v>0</v>
      </c>
      <c r="C8" s="313">
        <f>SUM(C9)</f>
        <v>0</v>
      </c>
      <c r="D8" s="314"/>
    </row>
    <row r="9" ht="36" customHeight="1" spans="1:4">
      <c r="A9" s="315" t="s">
        <v>1222</v>
      </c>
      <c r="B9" s="313"/>
      <c r="C9" s="313"/>
      <c r="D9" s="314"/>
    </row>
    <row r="10" ht="36" customHeight="1" spans="1:4">
      <c r="A10" s="316" t="s">
        <v>1163</v>
      </c>
      <c r="B10" s="310">
        <f>SUM(B11,B12)</f>
        <v>0</v>
      </c>
      <c r="C10" s="310"/>
      <c r="D10" s="317"/>
    </row>
    <row r="11" ht="36" customHeight="1" spans="1:4">
      <c r="A11" s="315" t="s">
        <v>1164</v>
      </c>
      <c r="B11" s="313"/>
      <c r="C11" s="313"/>
      <c r="D11" s="317"/>
    </row>
    <row r="12" ht="36" customHeight="1" spans="1:4">
      <c r="A12" s="312" t="s">
        <v>1223</v>
      </c>
      <c r="B12" s="313"/>
      <c r="C12" s="313"/>
      <c r="D12" s="317"/>
    </row>
    <row r="13" ht="36" customHeight="1" spans="1:4">
      <c r="A13" s="316" t="s">
        <v>1166</v>
      </c>
      <c r="B13" s="310"/>
      <c r="C13" s="310"/>
      <c r="D13" s="317"/>
    </row>
    <row r="14" ht="36" customHeight="1" spans="1:4">
      <c r="A14" s="316" t="s">
        <v>1168</v>
      </c>
      <c r="B14" s="310">
        <f>SUM(B15,B18,B21)</f>
        <v>2562</v>
      </c>
      <c r="C14" s="310">
        <f>SUM(C15,C18,C21)</f>
        <v>1502</v>
      </c>
      <c r="D14" s="317">
        <f t="shared" ref="D14:D21" si="0">(C14-B14)/B14</f>
        <v>-0.413739266198283</v>
      </c>
    </row>
    <row r="15" ht="36" customHeight="1" spans="1:4">
      <c r="A15" s="315" t="s">
        <v>1169</v>
      </c>
      <c r="B15" s="313">
        <f>SUM(B16,B17)</f>
        <v>1980</v>
      </c>
      <c r="C15" s="313">
        <f>SUM(C16,C17)</f>
        <v>0</v>
      </c>
      <c r="D15" s="317">
        <f t="shared" si="0"/>
        <v>-1</v>
      </c>
    </row>
    <row r="16" ht="36" customHeight="1" spans="1:4">
      <c r="A16" s="315" t="s">
        <v>1224</v>
      </c>
      <c r="B16" s="313">
        <v>1000</v>
      </c>
      <c r="C16" s="313"/>
      <c r="D16" s="317"/>
    </row>
    <row r="17" ht="36" customHeight="1" spans="1:4">
      <c r="A17" s="315" t="s">
        <v>1225</v>
      </c>
      <c r="B17" s="313">
        <v>980</v>
      </c>
      <c r="C17" s="313"/>
      <c r="D17" s="317">
        <f t="shared" si="0"/>
        <v>-1</v>
      </c>
    </row>
    <row r="18" ht="36" customHeight="1" spans="1:4">
      <c r="A18" s="318" t="s">
        <v>1170</v>
      </c>
      <c r="B18" s="319">
        <f>SUM(B19:B20)</f>
        <v>2</v>
      </c>
      <c r="C18" s="319">
        <f>SUM(C19:C20)</f>
        <v>1502</v>
      </c>
      <c r="D18" s="317">
        <f t="shared" si="0"/>
        <v>750</v>
      </c>
    </row>
    <row r="19" ht="36" customHeight="1" spans="1:4">
      <c r="A19" s="318" t="s">
        <v>1226</v>
      </c>
      <c r="B19" s="319"/>
      <c r="C19" s="319">
        <v>1502</v>
      </c>
      <c r="D19" s="317"/>
    </row>
    <row r="20" ht="36" customHeight="1" spans="1:4">
      <c r="A20" s="318" t="s">
        <v>1227</v>
      </c>
      <c r="B20" s="319">
        <v>2</v>
      </c>
      <c r="C20" s="319"/>
      <c r="D20" s="317">
        <f t="shared" si="0"/>
        <v>-1</v>
      </c>
    </row>
    <row r="21" ht="36" customHeight="1" spans="1:4">
      <c r="A21" s="320" t="s">
        <v>1173</v>
      </c>
      <c r="B21" s="319">
        <f>SUM(B22:B24)</f>
        <v>580</v>
      </c>
      <c r="C21" s="319">
        <f>SUM(C22:C24)</f>
        <v>0</v>
      </c>
      <c r="D21" s="317">
        <f t="shared" si="0"/>
        <v>-1</v>
      </c>
    </row>
    <row r="22" ht="36" customHeight="1" spans="1:4">
      <c r="A22" s="320" t="s">
        <v>1228</v>
      </c>
      <c r="B22" s="319"/>
      <c r="C22" s="319"/>
      <c r="D22" s="317"/>
    </row>
    <row r="23" ht="36" customHeight="1" spans="1:4">
      <c r="A23" s="318" t="s">
        <v>1229</v>
      </c>
      <c r="B23" s="319"/>
      <c r="C23" s="319"/>
      <c r="D23" s="317"/>
    </row>
    <row r="24" ht="36" customHeight="1" spans="1:4">
      <c r="A24" s="318" t="s">
        <v>1230</v>
      </c>
      <c r="B24" s="321">
        <v>580</v>
      </c>
      <c r="C24" s="321"/>
      <c r="D24" s="317">
        <f>(C24-B24)/B24</f>
        <v>-1</v>
      </c>
    </row>
    <row r="25" ht="36" customHeight="1" spans="1:4">
      <c r="A25" s="316" t="s">
        <v>1177</v>
      </c>
      <c r="B25" s="310"/>
      <c r="C25" s="310"/>
      <c r="D25" s="317"/>
    </row>
    <row r="26" ht="36" customHeight="1" spans="1:4">
      <c r="A26" s="315" t="s">
        <v>1178</v>
      </c>
      <c r="B26" s="313"/>
      <c r="C26" s="313"/>
      <c r="D26" s="317"/>
    </row>
    <row r="27" ht="36" customHeight="1" spans="1:4">
      <c r="A27" s="315" t="s">
        <v>1231</v>
      </c>
      <c r="B27" s="313"/>
      <c r="C27" s="313"/>
      <c r="D27" s="317"/>
    </row>
    <row r="28" ht="36" customHeight="1" spans="1:4">
      <c r="A28" s="315" t="s">
        <v>1179</v>
      </c>
      <c r="B28" s="313"/>
      <c r="C28" s="313"/>
      <c r="D28" s="317"/>
    </row>
    <row r="29" ht="36" customHeight="1" spans="1:4">
      <c r="A29" s="312" t="s">
        <v>1232</v>
      </c>
      <c r="B29" s="313"/>
      <c r="C29" s="313"/>
      <c r="D29" s="317"/>
    </row>
    <row r="30" ht="36" customHeight="1" spans="1:4">
      <c r="A30" s="316" t="s">
        <v>1181</v>
      </c>
      <c r="B30" s="310"/>
      <c r="C30" s="310"/>
      <c r="D30" s="317"/>
    </row>
    <row r="31" ht="36" customHeight="1" spans="1:4">
      <c r="A31" s="315" t="s">
        <v>1182</v>
      </c>
      <c r="B31" s="313"/>
      <c r="C31" s="313"/>
      <c r="D31" s="317"/>
    </row>
    <row r="32" ht="36" customHeight="1" spans="1:4">
      <c r="A32" s="312" t="s">
        <v>1233</v>
      </c>
      <c r="B32" s="313"/>
      <c r="C32" s="313"/>
      <c r="D32" s="317"/>
    </row>
    <row r="33" ht="36" customHeight="1" spans="1:4">
      <c r="A33" s="315" t="s">
        <v>1183</v>
      </c>
      <c r="B33" s="313"/>
      <c r="C33" s="313"/>
      <c r="D33" s="317"/>
    </row>
    <row r="34" ht="36" customHeight="1" spans="1:4">
      <c r="A34" s="315" t="s">
        <v>1234</v>
      </c>
      <c r="B34" s="313"/>
      <c r="C34" s="313"/>
      <c r="D34" s="317"/>
    </row>
    <row r="35" ht="36" customHeight="1" spans="1:4">
      <c r="A35" s="315" t="s">
        <v>1235</v>
      </c>
      <c r="B35" s="313"/>
      <c r="C35" s="313"/>
      <c r="D35" s="317"/>
    </row>
    <row r="36" ht="36" customHeight="1" spans="1:4">
      <c r="A36" s="315" t="s">
        <v>1184</v>
      </c>
      <c r="B36" s="313"/>
      <c r="C36" s="313"/>
      <c r="D36" s="317"/>
    </row>
    <row r="37" ht="36" customHeight="1" spans="1:4">
      <c r="A37" s="315" t="s">
        <v>1236</v>
      </c>
      <c r="B37" s="313"/>
      <c r="C37" s="313"/>
      <c r="D37" s="317"/>
    </row>
    <row r="38" ht="36" customHeight="1" spans="1:4">
      <c r="A38" s="315" t="s">
        <v>1237</v>
      </c>
      <c r="B38" s="313"/>
      <c r="C38" s="313"/>
      <c r="D38" s="317"/>
    </row>
    <row r="39" ht="36" customHeight="1" spans="1:4">
      <c r="A39" s="315" t="s">
        <v>1238</v>
      </c>
      <c r="B39" s="313"/>
      <c r="C39" s="313"/>
      <c r="D39" s="317"/>
    </row>
    <row r="40" ht="36" customHeight="1" spans="1:4">
      <c r="A40" s="322" t="s">
        <v>1186</v>
      </c>
      <c r="B40" s="310"/>
      <c r="C40" s="310"/>
      <c r="D40" s="317"/>
    </row>
    <row r="41" ht="36" customHeight="1" spans="1:4">
      <c r="A41" s="323" t="s">
        <v>1187</v>
      </c>
      <c r="B41" s="313"/>
      <c r="C41" s="313"/>
      <c r="D41" s="317"/>
    </row>
    <row r="42" ht="36" customHeight="1" spans="1:4">
      <c r="A42" s="323" t="s">
        <v>1239</v>
      </c>
      <c r="B42" s="313"/>
      <c r="C42" s="313"/>
      <c r="D42" s="317"/>
    </row>
    <row r="43" ht="36" customHeight="1" spans="1:4">
      <c r="A43" s="322" t="s">
        <v>1188</v>
      </c>
      <c r="B43" s="310">
        <f>SUM(B44,B46,B50)</f>
        <v>11000</v>
      </c>
      <c r="C43" s="310">
        <f>SUM(C44,C46,C50)</f>
        <v>2000</v>
      </c>
      <c r="D43" s="317"/>
    </row>
    <row r="44" ht="36" customHeight="1" spans="1:4">
      <c r="A44" s="323" t="s">
        <v>1189</v>
      </c>
      <c r="B44" s="313">
        <f>SUM(B45)</f>
        <v>11000</v>
      </c>
      <c r="C44" s="313">
        <f>SUM(C45)</f>
        <v>0</v>
      </c>
      <c r="D44" s="317">
        <f>(C44-B44)/B44</f>
        <v>-1</v>
      </c>
    </row>
    <row r="45" ht="36" customHeight="1" spans="1:4">
      <c r="A45" s="324" t="s">
        <v>1240</v>
      </c>
      <c r="B45" s="313">
        <v>11000</v>
      </c>
      <c r="C45" s="313"/>
      <c r="D45" s="317">
        <f>(C45-B45)/B45</f>
        <v>-1</v>
      </c>
    </row>
    <row r="46" ht="36" customHeight="1" spans="1:4">
      <c r="A46" s="323" t="s">
        <v>1190</v>
      </c>
      <c r="B46" s="313"/>
      <c r="C46" s="313"/>
      <c r="D46" s="317"/>
    </row>
    <row r="47" ht="36" customHeight="1" spans="1:4">
      <c r="A47" s="323" t="s">
        <v>1241</v>
      </c>
      <c r="B47" s="313"/>
      <c r="C47" s="313"/>
      <c r="D47" s="317"/>
    </row>
    <row r="48" ht="36" customHeight="1" spans="1:4">
      <c r="A48" s="323" t="s">
        <v>1242</v>
      </c>
      <c r="B48" s="313"/>
      <c r="C48" s="313"/>
      <c r="D48" s="317"/>
    </row>
    <row r="49" ht="36" customHeight="1" spans="1:4">
      <c r="A49" s="323" t="s">
        <v>1243</v>
      </c>
      <c r="B49" s="313"/>
      <c r="C49" s="313"/>
      <c r="D49" s="317"/>
    </row>
    <row r="50" ht="36" customHeight="1" spans="1:4">
      <c r="A50" s="323" t="s">
        <v>1191</v>
      </c>
      <c r="B50" s="313"/>
      <c r="C50" s="313">
        <v>2000</v>
      </c>
      <c r="D50" s="317"/>
    </row>
    <row r="51" ht="36" customHeight="1" spans="1:4">
      <c r="A51" s="323" t="s">
        <v>1244</v>
      </c>
      <c r="B51" s="313"/>
      <c r="C51" s="313"/>
      <c r="D51" s="317"/>
    </row>
    <row r="52" ht="36" customHeight="1" spans="1:4">
      <c r="A52" s="323" t="s">
        <v>1245</v>
      </c>
      <c r="B52" s="313"/>
      <c r="C52" s="313"/>
      <c r="D52" s="317"/>
    </row>
    <row r="53" ht="36" customHeight="1" spans="1:4">
      <c r="A53" s="323" t="s">
        <v>1246</v>
      </c>
      <c r="B53" s="313"/>
      <c r="C53" s="313"/>
      <c r="D53" s="317"/>
    </row>
    <row r="54" ht="36" customHeight="1" spans="1:4">
      <c r="A54" s="323" t="s">
        <v>1247</v>
      </c>
      <c r="B54" s="313"/>
      <c r="C54" s="313">
        <v>2000</v>
      </c>
      <c r="D54" s="317"/>
    </row>
    <row r="55" ht="36" customHeight="1" spans="1:4">
      <c r="A55" s="322" t="s">
        <v>1192</v>
      </c>
      <c r="B55" s="310">
        <f>SUM(B56)</f>
        <v>1377</v>
      </c>
      <c r="C55" s="310">
        <f>SUM(C56)</f>
        <v>1709</v>
      </c>
      <c r="D55" s="317">
        <f t="shared" ref="D55:D59" si="1">(C55-B55)/B55</f>
        <v>0.241103848946986</v>
      </c>
    </row>
    <row r="56" ht="36" customHeight="1" spans="1:4">
      <c r="A56" s="325" t="s">
        <v>1193</v>
      </c>
      <c r="B56" s="310">
        <f>SUM(B57:B59)</f>
        <v>1377</v>
      </c>
      <c r="C56" s="310">
        <f>SUM(C57:C59)</f>
        <v>1709</v>
      </c>
      <c r="D56" s="317">
        <f t="shared" si="1"/>
        <v>0.241103848946986</v>
      </c>
    </row>
    <row r="57" s="298" customFormat="1" ht="36" customHeight="1" spans="1:4">
      <c r="A57" s="325" t="s">
        <v>1248</v>
      </c>
      <c r="B57" s="326">
        <v>784</v>
      </c>
      <c r="C57" s="327"/>
      <c r="D57" s="317">
        <f t="shared" si="1"/>
        <v>-1</v>
      </c>
    </row>
    <row r="58" s="298" customFormat="1" ht="36" customHeight="1" spans="1:4">
      <c r="A58" s="325" t="s">
        <v>1249</v>
      </c>
      <c r="B58" s="326">
        <v>390</v>
      </c>
      <c r="C58" s="327">
        <v>1709</v>
      </c>
      <c r="D58" s="317">
        <f t="shared" si="1"/>
        <v>3.38205128205128</v>
      </c>
    </row>
    <row r="59" s="298" customFormat="1" ht="36" customHeight="1" spans="1:4">
      <c r="A59" s="325" t="s">
        <v>1250</v>
      </c>
      <c r="B59" s="326">
        <v>203</v>
      </c>
      <c r="C59" s="327"/>
      <c r="D59" s="317">
        <f t="shared" si="1"/>
        <v>-1</v>
      </c>
    </row>
    <row r="60" ht="36" customHeight="1" spans="1:4">
      <c r="A60" s="322" t="s">
        <v>1194</v>
      </c>
      <c r="B60" s="310">
        <f>SUM(B61)</f>
        <v>0</v>
      </c>
      <c r="C60" s="310">
        <f>SUM(C61)</f>
        <v>1</v>
      </c>
      <c r="D60" s="317"/>
    </row>
    <row r="61" ht="36" customHeight="1" spans="1:4">
      <c r="A61" s="325" t="s">
        <v>1195</v>
      </c>
      <c r="B61" s="328">
        <f>SUM(B62)</f>
        <v>0</v>
      </c>
      <c r="C61" s="328">
        <f>SUM(C62)</f>
        <v>1</v>
      </c>
      <c r="D61" s="317"/>
    </row>
    <row r="62" ht="36" customHeight="1" spans="1:4">
      <c r="A62" s="324" t="s">
        <v>1251</v>
      </c>
      <c r="B62" s="326"/>
      <c r="C62" s="313">
        <v>1</v>
      </c>
      <c r="D62" s="317"/>
    </row>
    <row r="63" ht="36" customHeight="1" spans="1:4">
      <c r="A63" s="329" t="s">
        <v>1252</v>
      </c>
      <c r="B63" s="310">
        <f>SUM(B4,B10,B13,B14,B25,B30,B40,B43,B55,B60)</f>
        <v>14939</v>
      </c>
      <c r="C63" s="310">
        <f>SUM(C4,C10,C13,C14,C25,C30,C40,C43,C55,C60,)</f>
        <v>5212</v>
      </c>
      <c r="D63" s="317">
        <f t="shared" ref="D63:D67" si="2">(C63-B63)/B63</f>
        <v>-0.65111453243189</v>
      </c>
    </row>
    <row r="64" ht="36" customHeight="1" spans="1:4">
      <c r="A64" s="330" t="s">
        <v>106</v>
      </c>
      <c r="B64" s="310">
        <f>SUM(B65,B67,B68,B69)</f>
        <v>40000</v>
      </c>
      <c r="C64" s="310">
        <f>SUM(C65,C67,C68,C69)</f>
        <v>45633</v>
      </c>
      <c r="D64" s="317">
        <f t="shared" si="2"/>
        <v>0.140825</v>
      </c>
    </row>
    <row r="65" ht="36" customHeight="1" spans="1:4">
      <c r="A65" s="331" t="s">
        <v>1199</v>
      </c>
      <c r="B65" s="313"/>
      <c r="C65" s="313"/>
      <c r="D65" s="317"/>
    </row>
    <row r="66" ht="36" customHeight="1" spans="1:4">
      <c r="A66" s="331" t="s">
        <v>1253</v>
      </c>
      <c r="B66" s="313"/>
      <c r="C66" s="313"/>
      <c r="D66" s="317"/>
    </row>
    <row r="67" ht="36" customHeight="1" spans="1:4">
      <c r="A67" s="331" t="s">
        <v>1197</v>
      </c>
      <c r="B67" s="313">
        <v>40000</v>
      </c>
      <c r="C67" s="313">
        <v>45633</v>
      </c>
      <c r="D67" s="317">
        <f t="shared" si="2"/>
        <v>0.140825</v>
      </c>
    </row>
    <row r="68" ht="36" customHeight="1" spans="1:4">
      <c r="A68" s="331" t="s">
        <v>1198</v>
      </c>
      <c r="B68" s="313"/>
      <c r="C68" s="313"/>
      <c r="D68" s="317"/>
    </row>
    <row r="69" ht="36" customHeight="1" spans="1:4">
      <c r="A69" s="332" t="s">
        <v>1254</v>
      </c>
      <c r="B69" s="313"/>
      <c r="C69" s="313"/>
      <c r="D69" s="317"/>
    </row>
    <row r="70" ht="36" customHeight="1" spans="1:4">
      <c r="A70" s="333" t="s">
        <v>1200</v>
      </c>
      <c r="B70" s="310"/>
      <c r="C70" s="310">
        <v>7879</v>
      </c>
      <c r="D70" s="317"/>
    </row>
    <row r="71" ht="36" customHeight="1" spans="1:4">
      <c r="A71" s="329" t="s">
        <v>113</v>
      </c>
      <c r="B71" s="310">
        <f>SUM(B63,B64,B70)</f>
        <v>54939</v>
      </c>
      <c r="C71" s="310">
        <f>SUM(C63,C64,C70)</f>
        <v>58724</v>
      </c>
      <c r="D71" s="317">
        <f>(C71-B71)/B71</f>
        <v>0.0688945921840587</v>
      </c>
    </row>
  </sheetData>
  <mergeCells count="1">
    <mergeCell ref="A1:D1"/>
  </mergeCells>
  <conditionalFormatting sqref="A69:C69 E69:G69">
    <cfRule type="expression" dxfId="1" priority="4" stopIfTrue="1">
      <formula>"len($A:$A)=3"</formula>
    </cfRule>
  </conditionalFormatting>
  <conditionalFormatting sqref="C69 E69:G69">
    <cfRule type="expression" dxfId="1" priority="3" stopIfTrue="1">
      <formula>"len($A:$A)=3"</formula>
    </cfRule>
  </conditionalFormatting>
  <conditionalFormatting sqref="A70:C70 E70:G70">
    <cfRule type="expression" dxfId="1" priority="2" stopIfTrue="1">
      <formula>"len($A:$A)=3"</formula>
    </cfRule>
  </conditionalFormatting>
  <conditionalFormatting sqref="C70 E70:G70">
    <cfRule type="expression" dxfId="1"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showZeros="0" view="pageBreakPreview" zoomScaleNormal="100" workbookViewId="0">
      <selection activeCell="D8" sqref="D8"/>
    </sheetView>
  </sheetViews>
  <sheetFormatPr defaultColWidth="9" defaultRowHeight="13.5" outlineLevelCol="3"/>
  <cols>
    <col min="1" max="1" width="40.25" style="217" customWidth="1"/>
    <col min="2" max="2" width="16.25" customWidth="1"/>
    <col min="3" max="3" width="14.75" customWidth="1"/>
    <col min="4" max="4" width="58.25" customWidth="1"/>
  </cols>
  <sheetData>
    <row r="1" s="285" customFormat="1" ht="45" customHeight="1" spans="1:4">
      <c r="A1" s="286" t="s">
        <v>1255</v>
      </c>
      <c r="B1" s="286"/>
      <c r="C1" s="286"/>
      <c r="D1" s="286"/>
    </row>
    <row r="2" ht="20.1" customHeight="1" spans="1:4">
      <c r="A2" s="287"/>
      <c r="B2" s="288"/>
      <c r="C2" s="289"/>
      <c r="D2" s="289" t="s">
        <v>39</v>
      </c>
    </row>
    <row r="3" ht="45" customHeight="1" spans="1:4">
      <c r="A3" s="213" t="s">
        <v>1083</v>
      </c>
      <c r="B3" s="290" t="str">
        <f>YEAR([3]封面!$B$7)-1&amp;"年预算数"</f>
        <v>2019年预算数</v>
      </c>
      <c r="C3" s="290" t="str">
        <f>YEAR([3]封面!$B$7)&amp;"年预算数"</f>
        <v>2020年预算数</v>
      </c>
      <c r="D3" s="124" t="s">
        <v>118</v>
      </c>
    </row>
    <row r="4" ht="36" customHeight="1" spans="1:4">
      <c r="A4" s="291" t="s">
        <v>1160</v>
      </c>
      <c r="B4" s="292"/>
      <c r="C4" s="292"/>
      <c r="D4" s="293"/>
    </row>
    <row r="5" ht="36" customHeight="1" spans="1:4">
      <c r="A5" s="291" t="s">
        <v>1163</v>
      </c>
      <c r="B5" s="292"/>
      <c r="C5" s="292"/>
      <c r="D5" s="293"/>
    </row>
    <row r="6" ht="36" customHeight="1" spans="1:4">
      <c r="A6" s="291" t="s">
        <v>1166</v>
      </c>
      <c r="B6" s="292"/>
      <c r="C6" s="292"/>
      <c r="D6" s="293"/>
    </row>
    <row r="7" ht="36" customHeight="1" spans="1:4">
      <c r="A7" s="291" t="s">
        <v>1177</v>
      </c>
      <c r="B7" s="292"/>
      <c r="C7" s="292"/>
      <c r="D7" s="293"/>
    </row>
    <row r="8" ht="36" customHeight="1" spans="1:4">
      <c r="A8" s="291" t="s">
        <v>1181</v>
      </c>
      <c r="B8" s="292"/>
      <c r="C8" s="292"/>
      <c r="D8" s="293"/>
    </row>
    <row r="9" ht="36" customHeight="1" spans="1:4">
      <c r="A9" s="291" t="s">
        <v>1188</v>
      </c>
      <c r="B9" s="292">
        <v>11000</v>
      </c>
      <c r="C9" s="292">
        <v>2000</v>
      </c>
      <c r="D9" s="293">
        <f>(C9-B9)/B9</f>
        <v>-0.818181818181818</v>
      </c>
    </row>
    <row r="10" ht="36" customHeight="1" spans="1:4">
      <c r="A10" s="294" t="s">
        <v>1024</v>
      </c>
      <c r="B10" s="295">
        <f>SUM(B4:B9)</f>
        <v>11000</v>
      </c>
      <c r="C10" s="295">
        <f>SUM(C4:C9)</f>
        <v>2000</v>
      </c>
      <c r="D10" s="293">
        <f>(C10-B10)/B10</f>
        <v>-0.818181818181818</v>
      </c>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orizont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
  <sheetViews>
    <sheetView showZeros="0" view="pageBreakPreview" zoomScaleNormal="100" workbookViewId="0">
      <selection activeCell="C31" sqref="C31"/>
    </sheetView>
  </sheetViews>
  <sheetFormatPr defaultColWidth="9" defaultRowHeight="14.25" outlineLevelCol="3"/>
  <cols>
    <col min="1" max="1" width="50.75" style="234" customWidth="1"/>
    <col min="2" max="4" width="21.625" style="234" customWidth="1"/>
    <col min="5" max="5" width="13.75" style="234"/>
    <col min="6" max="16384" width="9" style="234"/>
  </cols>
  <sheetData>
    <row r="1" ht="45" customHeight="1" spans="1:4">
      <c r="A1" s="218" t="s">
        <v>1256</v>
      </c>
      <c r="B1" s="218"/>
      <c r="C1" s="218"/>
      <c r="D1" s="218"/>
    </row>
    <row r="2" ht="20.1" customHeight="1" spans="1:4">
      <c r="A2" s="267"/>
      <c r="B2" s="268"/>
      <c r="C2" s="269"/>
      <c r="D2" s="270" t="s">
        <v>1257</v>
      </c>
    </row>
    <row r="3" ht="45" customHeight="1" spans="1:4">
      <c r="A3" s="238" t="s">
        <v>1258</v>
      </c>
      <c r="B3" s="161" t="s">
        <v>41</v>
      </c>
      <c r="C3" s="161" t="s">
        <v>42</v>
      </c>
      <c r="D3" s="161" t="s">
        <v>43</v>
      </c>
    </row>
    <row r="4" ht="36" customHeight="1" spans="1:4">
      <c r="A4" s="239" t="s">
        <v>1259</v>
      </c>
      <c r="B4" s="271"/>
      <c r="C4" s="271"/>
      <c r="D4" s="272"/>
    </row>
    <row r="5" ht="36" customHeight="1" spans="1:4">
      <c r="A5" s="273" t="s">
        <v>1260</v>
      </c>
      <c r="B5" s="274"/>
      <c r="C5" s="275"/>
      <c r="D5" s="276"/>
    </row>
    <row r="6" ht="36" customHeight="1" spans="1:4">
      <c r="A6" s="273" t="s">
        <v>1261</v>
      </c>
      <c r="B6" s="274"/>
      <c r="C6" s="274"/>
      <c r="D6" s="276"/>
    </row>
    <row r="7" ht="36" customHeight="1" spans="1:4">
      <c r="A7" s="273" t="s">
        <v>1262</v>
      </c>
      <c r="B7" s="277"/>
      <c r="C7" s="275"/>
      <c r="D7" s="276"/>
    </row>
    <row r="8" ht="36" customHeight="1" spans="1:4">
      <c r="A8" s="273" t="s">
        <v>1263</v>
      </c>
      <c r="B8" s="274"/>
      <c r="C8" s="275"/>
      <c r="D8" s="276"/>
    </row>
    <row r="9" ht="36" customHeight="1" spans="1:4">
      <c r="A9" s="273" t="s">
        <v>1264</v>
      </c>
      <c r="B9" s="277"/>
      <c r="C9" s="275"/>
      <c r="D9" s="276"/>
    </row>
    <row r="10" ht="36" customHeight="1" spans="1:4">
      <c r="A10" s="273" t="s">
        <v>1265</v>
      </c>
      <c r="B10" s="274"/>
      <c r="C10" s="275"/>
      <c r="D10" s="276"/>
    </row>
    <row r="11" ht="36" customHeight="1" spans="1:4">
      <c r="A11" s="273" t="s">
        <v>1266</v>
      </c>
      <c r="B11" s="274"/>
      <c r="C11" s="275"/>
      <c r="D11" s="276"/>
    </row>
    <row r="12" ht="36" customHeight="1" spans="1:4">
      <c r="A12" s="278" t="s">
        <v>1267</v>
      </c>
      <c r="B12" s="279"/>
      <c r="C12" s="274"/>
      <c r="D12" s="276"/>
    </row>
    <row r="13" ht="36" customHeight="1" spans="1:4">
      <c r="A13" s="273" t="s">
        <v>1268</v>
      </c>
      <c r="B13" s="279"/>
      <c r="C13" s="275"/>
      <c r="D13" s="276"/>
    </row>
    <row r="14" ht="36" customHeight="1" spans="1:4">
      <c r="A14" s="273" t="s">
        <v>1269</v>
      </c>
      <c r="B14" s="279"/>
      <c r="C14" s="280"/>
      <c r="D14" s="276"/>
    </row>
    <row r="15" ht="36" customHeight="1" spans="1:4">
      <c r="A15" s="273" t="s">
        <v>1270</v>
      </c>
      <c r="B15" s="279"/>
      <c r="C15" s="280"/>
      <c r="D15" s="276"/>
    </row>
    <row r="16" ht="36" customHeight="1" spans="1:4">
      <c r="A16" s="273" t="s">
        <v>1271</v>
      </c>
      <c r="B16" s="274"/>
      <c r="C16" s="275"/>
      <c r="D16" s="276"/>
    </row>
    <row r="17" ht="36" customHeight="1" spans="1:4">
      <c r="A17" s="273" t="s">
        <v>1272</v>
      </c>
      <c r="B17" s="279"/>
      <c r="C17" s="280"/>
      <c r="D17" s="276"/>
    </row>
    <row r="18" ht="36" customHeight="1" spans="1:4">
      <c r="A18" s="273" t="s">
        <v>1273</v>
      </c>
      <c r="B18" s="279"/>
      <c r="C18" s="280"/>
      <c r="D18" s="276"/>
    </row>
    <row r="19" ht="36" customHeight="1" spans="1:4">
      <c r="A19" s="273" t="s">
        <v>1274</v>
      </c>
      <c r="B19" s="274"/>
      <c r="C19" s="280"/>
      <c r="D19" s="276"/>
    </row>
    <row r="20" ht="36" customHeight="1" spans="1:4">
      <c r="A20" s="273" t="s">
        <v>1275</v>
      </c>
      <c r="B20" s="279"/>
      <c r="C20" s="275"/>
      <c r="D20" s="276"/>
    </row>
    <row r="21" ht="36" customHeight="1" spans="1:4">
      <c r="A21" s="273" t="s">
        <v>1276</v>
      </c>
      <c r="B21" s="279"/>
      <c r="C21" s="275"/>
      <c r="D21" s="276"/>
    </row>
    <row r="22" ht="36" customHeight="1" spans="1:4">
      <c r="A22" s="239" t="s">
        <v>1277</v>
      </c>
      <c r="B22" s="271"/>
      <c r="C22" s="271"/>
      <c r="D22" s="272"/>
    </row>
    <row r="23" ht="36" customHeight="1" spans="1:4">
      <c r="A23" s="242" t="s">
        <v>1278</v>
      </c>
      <c r="B23" s="279"/>
      <c r="C23" s="275"/>
      <c r="D23" s="276"/>
    </row>
    <row r="24" ht="36" customHeight="1" spans="1:4">
      <c r="A24" s="242" t="s">
        <v>1279</v>
      </c>
      <c r="B24" s="279"/>
      <c r="C24" s="275"/>
      <c r="D24" s="276"/>
    </row>
    <row r="25" ht="36" customHeight="1" spans="1:4">
      <c r="A25" s="242" t="s">
        <v>1280</v>
      </c>
      <c r="B25" s="279"/>
      <c r="C25" s="275"/>
      <c r="D25" s="276"/>
    </row>
    <row r="26" ht="36" customHeight="1" spans="1:4">
      <c r="A26" s="239" t="s">
        <v>1281</v>
      </c>
      <c r="B26" s="271"/>
      <c r="C26" s="271"/>
      <c r="D26" s="272"/>
    </row>
    <row r="27" ht="36" customHeight="1" spans="1:4">
      <c r="A27" s="242" t="s">
        <v>1282</v>
      </c>
      <c r="B27" s="279"/>
      <c r="C27" s="275"/>
      <c r="D27" s="276"/>
    </row>
    <row r="28" ht="36" customHeight="1" spans="1:4">
      <c r="A28" s="242" t="s">
        <v>1283</v>
      </c>
      <c r="B28" s="274"/>
      <c r="C28" s="275"/>
      <c r="D28" s="276"/>
    </row>
    <row r="29" ht="36" customHeight="1" spans="1:4">
      <c r="A29" s="242" t="s">
        <v>1284</v>
      </c>
      <c r="B29" s="279"/>
      <c r="C29" s="275"/>
      <c r="D29" s="276"/>
    </row>
    <row r="30" ht="36" customHeight="1" spans="1:4">
      <c r="A30" s="239" t="s">
        <v>1285</v>
      </c>
      <c r="B30" s="271"/>
      <c r="C30" s="271"/>
      <c r="D30" s="272"/>
    </row>
    <row r="31" ht="36" customHeight="1" spans="1:4">
      <c r="A31" s="242" t="s">
        <v>1286</v>
      </c>
      <c r="B31" s="274"/>
      <c r="C31" s="281"/>
      <c r="D31" s="276"/>
    </row>
    <row r="32" ht="36" customHeight="1" spans="1:4">
      <c r="A32" s="242" t="s">
        <v>1287</v>
      </c>
      <c r="B32" s="279"/>
      <c r="C32" s="281"/>
      <c r="D32" s="276"/>
    </row>
    <row r="33" ht="36" customHeight="1" spans="1:4">
      <c r="A33" s="242" t="s">
        <v>1288</v>
      </c>
      <c r="B33" s="279"/>
      <c r="C33" s="280"/>
      <c r="D33" s="276"/>
    </row>
    <row r="34" ht="36" customHeight="1" spans="1:4">
      <c r="A34" s="239" t="s">
        <v>1289</v>
      </c>
      <c r="B34" s="282"/>
      <c r="C34" s="283"/>
      <c r="D34" s="272"/>
    </row>
    <row r="35" ht="36" customHeight="1" spans="1:4">
      <c r="A35" s="249" t="s">
        <v>1290</v>
      </c>
      <c r="B35" s="271"/>
      <c r="C35" s="271"/>
      <c r="D35" s="272"/>
    </row>
    <row r="36" ht="36" customHeight="1" spans="1:4">
      <c r="A36" s="284" t="s">
        <v>1291</v>
      </c>
      <c r="B36" s="274"/>
      <c r="C36" s="281"/>
      <c r="D36" s="276"/>
    </row>
    <row r="37" ht="36" customHeight="1" spans="1:4">
      <c r="A37" s="249" t="s">
        <v>78</v>
      </c>
      <c r="B37" s="271"/>
      <c r="C37" s="271"/>
      <c r="D37" s="272"/>
    </row>
  </sheetData>
  <autoFilter ref="A3:D37">
    <extLst/>
  </autoFilter>
  <mergeCells count="1">
    <mergeCell ref="A1:D1"/>
  </mergeCells>
  <conditionalFormatting sqref="E3:G36">
    <cfRule type="cellIs" dxfId="3" priority="4" stopIfTrue="1" operator="lessThanOrEqual">
      <formula>-1</formula>
    </cfRule>
  </conditionalFormatting>
  <conditionalFormatting sqref="E4:G9">
    <cfRule type="cellIs" dxfId="3" priority="3"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showZeros="0" view="pageBreakPreview" zoomScaleNormal="100" workbookViewId="0">
      <selection activeCell="C11" sqref="C11"/>
    </sheetView>
  </sheetViews>
  <sheetFormatPr defaultColWidth="9" defaultRowHeight="14.25" outlineLevelCol="3"/>
  <cols>
    <col min="1" max="1" width="50.75" style="234" customWidth="1"/>
    <col min="2" max="4" width="21.625" style="234" customWidth="1"/>
    <col min="5" max="16384" width="9" style="234"/>
  </cols>
  <sheetData>
    <row r="1" ht="45" customHeight="1" spans="1:4">
      <c r="A1" s="218" t="s">
        <v>1292</v>
      </c>
      <c r="B1" s="218"/>
      <c r="C1" s="218"/>
      <c r="D1" s="218"/>
    </row>
    <row r="2" ht="20.1" customHeight="1" spans="1:4">
      <c r="A2" s="219"/>
      <c r="B2" s="219"/>
      <c r="C2" s="219"/>
      <c r="D2" s="255" t="s">
        <v>39</v>
      </c>
    </row>
    <row r="3" ht="45" customHeight="1" spans="1:4">
      <c r="A3" s="256" t="s">
        <v>40</v>
      </c>
      <c r="B3" s="124" t="s">
        <v>41</v>
      </c>
      <c r="C3" s="124" t="s">
        <v>42</v>
      </c>
      <c r="D3" s="124" t="s">
        <v>43</v>
      </c>
    </row>
    <row r="4" ht="35.1" customHeight="1" spans="1:4">
      <c r="A4" s="209" t="s">
        <v>1293</v>
      </c>
      <c r="B4" s="257"/>
      <c r="C4" s="257"/>
      <c r="D4" s="258"/>
    </row>
    <row r="5" ht="35.1" customHeight="1" spans="1:4">
      <c r="A5" s="224" t="s">
        <v>1294</v>
      </c>
      <c r="B5" s="259"/>
      <c r="C5" s="259"/>
      <c r="D5" s="260"/>
    </row>
    <row r="6" ht="35.1" customHeight="1" spans="1:4">
      <c r="A6" s="224" t="s">
        <v>1295</v>
      </c>
      <c r="B6" s="259"/>
      <c r="C6" s="259"/>
      <c r="D6" s="260"/>
    </row>
    <row r="7" ht="35.1" customHeight="1" spans="1:4">
      <c r="A7" s="224" t="s">
        <v>1296</v>
      </c>
      <c r="B7" s="259"/>
      <c r="C7" s="259"/>
      <c r="D7" s="260"/>
    </row>
    <row r="8" ht="35.1" customHeight="1" spans="1:4">
      <c r="A8" s="224" t="s">
        <v>1297</v>
      </c>
      <c r="B8" s="259"/>
      <c r="C8" s="259"/>
      <c r="D8" s="260"/>
    </row>
    <row r="9" ht="35.1" customHeight="1" spans="1:4">
      <c r="A9" s="224" t="s">
        <v>1298</v>
      </c>
      <c r="B9" s="259"/>
      <c r="C9" s="259"/>
      <c r="D9" s="260"/>
    </row>
    <row r="10" ht="35.1" customHeight="1" spans="1:4">
      <c r="A10" s="209" t="s">
        <v>1299</v>
      </c>
      <c r="B10" s="261"/>
      <c r="C10" s="261"/>
      <c r="D10" s="223"/>
    </row>
    <row r="11" ht="35.1" customHeight="1" spans="1:4">
      <c r="A11" s="224" t="s">
        <v>1300</v>
      </c>
      <c r="B11" s="259"/>
      <c r="C11" s="259"/>
      <c r="D11" s="226"/>
    </row>
    <row r="12" ht="35.1" customHeight="1" spans="1:4">
      <c r="A12" s="224" t="s">
        <v>1301</v>
      </c>
      <c r="B12" s="259"/>
      <c r="C12" s="262"/>
      <c r="D12" s="226"/>
    </row>
    <row r="13" ht="35.1" customHeight="1" spans="1:4">
      <c r="A13" s="224" t="s">
        <v>1302</v>
      </c>
      <c r="B13" s="259"/>
      <c r="C13" s="259"/>
      <c r="D13" s="226"/>
    </row>
    <row r="14" ht="35.1" customHeight="1" spans="1:4">
      <c r="A14" s="224" t="s">
        <v>1303</v>
      </c>
      <c r="B14" s="259"/>
      <c r="C14" s="259"/>
      <c r="D14" s="226"/>
    </row>
    <row r="15" ht="35.1" customHeight="1" spans="1:4">
      <c r="A15" s="224" t="s">
        <v>1304</v>
      </c>
      <c r="B15" s="259"/>
      <c r="C15" s="259"/>
      <c r="D15" s="226"/>
    </row>
    <row r="16" s="254" customFormat="1" ht="35.1" customHeight="1" spans="1:4">
      <c r="A16" s="209" t="s">
        <v>1305</v>
      </c>
      <c r="B16" s="261"/>
      <c r="C16" s="261"/>
      <c r="D16" s="223"/>
    </row>
    <row r="17" ht="35.1" customHeight="1" spans="1:4">
      <c r="A17" s="224" t="s">
        <v>1306</v>
      </c>
      <c r="B17" s="259"/>
      <c r="C17" s="259"/>
      <c r="D17" s="226"/>
    </row>
    <row r="18" ht="35.1" customHeight="1" spans="1:4">
      <c r="A18" s="209" t="s">
        <v>1307</v>
      </c>
      <c r="B18" s="261"/>
      <c r="C18" s="261"/>
      <c r="D18" s="223"/>
    </row>
    <row r="19" ht="35.1" customHeight="1" spans="1:4">
      <c r="A19" s="224" t="s">
        <v>1308</v>
      </c>
      <c r="B19" s="259"/>
      <c r="C19" s="259"/>
      <c r="D19" s="226"/>
    </row>
    <row r="20" ht="35.1" customHeight="1" spans="1:4">
      <c r="A20" s="263" t="s">
        <v>1309</v>
      </c>
      <c r="B20" s="261"/>
      <c r="C20" s="261"/>
      <c r="D20" s="223"/>
    </row>
    <row r="21" ht="35.1" customHeight="1" spans="1:4">
      <c r="A21" s="264" t="s">
        <v>106</v>
      </c>
      <c r="B21" s="261"/>
      <c r="C21" s="261"/>
      <c r="D21" s="223"/>
    </row>
    <row r="22" ht="35.1" customHeight="1" spans="1:4">
      <c r="A22" s="265" t="s">
        <v>1310</v>
      </c>
      <c r="B22" s="259"/>
      <c r="C22" s="259"/>
      <c r="D22" s="226"/>
    </row>
    <row r="23" ht="35.1" customHeight="1" spans="1:4">
      <c r="A23" s="266" t="s">
        <v>1311</v>
      </c>
      <c r="B23" s="261"/>
      <c r="C23" s="261"/>
      <c r="D23" s="223"/>
    </row>
    <row r="24" ht="35.1" customHeight="1" spans="1:4">
      <c r="A24" s="227" t="s">
        <v>113</v>
      </c>
      <c r="B24" s="261"/>
      <c r="C24" s="261"/>
      <c r="D24" s="223"/>
    </row>
  </sheetData>
  <autoFilter ref="A3:D24">
    <extLst/>
  </autoFilter>
  <mergeCells count="1">
    <mergeCell ref="A1:D1"/>
  </mergeCells>
  <conditionalFormatting sqref="D4:G6">
    <cfRule type="cellIs" dxfId="3" priority="3"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showZeros="0" view="pageBreakPreview" zoomScaleNormal="100" workbookViewId="0">
      <selection activeCell="B6" sqref="B6"/>
    </sheetView>
  </sheetViews>
  <sheetFormatPr defaultColWidth="9" defaultRowHeight="14.25" outlineLevelCol="3"/>
  <cols>
    <col min="1" max="1" width="52.625" style="233" customWidth="1"/>
    <col min="2" max="2" width="21.625" style="233" customWidth="1"/>
    <col min="3" max="3" width="21.625" style="234" customWidth="1"/>
    <col min="4" max="4" width="21.625" style="233" customWidth="1"/>
    <col min="5" max="16384" width="9" style="233"/>
  </cols>
  <sheetData>
    <row r="1" ht="45" customHeight="1" spans="1:4">
      <c r="A1" s="235" t="s">
        <v>1312</v>
      </c>
      <c r="B1" s="235"/>
      <c r="C1" s="235"/>
      <c r="D1" s="235"/>
    </row>
    <row r="2" ht="20.1" customHeight="1" spans="1:4">
      <c r="A2" s="236"/>
      <c r="B2" s="236"/>
      <c r="C2" s="219"/>
      <c r="D2" s="237" t="s">
        <v>39</v>
      </c>
    </row>
    <row r="3" ht="45" customHeight="1" spans="1:4">
      <c r="A3" s="238" t="s">
        <v>1258</v>
      </c>
      <c r="B3" s="160" t="s">
        <v>41</v>
      </c>
      <c r="C3" s="161" t="s">
        <v>42</v>
      </c>
      <c r="D3" s="161" t="s">
        <v>43</v>
      </c>
    </row>
    <row r="4" ht="36" customHeight="1" spans="1:4">
      <c r="A4" s="239" t="s">
        <v>1313</v>
      </c>
      <c r="B4" s="240"/>
      <c r="C4" s="240"/>
      <c r="D4" s="241"/>
    </row>
    <row r="5" ht="36" customHeight="1" spans="1:4">
      <c r="A5" s="242" t="s">
        <v>1261</v>
      </c>
      <c r="B5" s="225"/>
      <c r="C5" s="225"/>
      <c r="D5" s="243"/>
    </row>
    <row r="6" ht="36" customHeight="1" spans="1:4">
      <c r="A6" s="242" t="s">
        <v>1262</v>
      </c>
      <c r="B6" s="225"/>
      <c r="C6" s="225"/>
      <c r="D6" s="244"/>
    </row>
    <row r="7" ht="36" customHeight="1" spans="1:4">
      <c r="A7" s="242" t="s">
        <v>1264</v>
      </c>
      <c r="B7" s="225"/>
      <c r="C7" s="225"/>
      <c r="D7" s="244"/>
    </row>
    <row r="8" ht="36" customHeight="1" spans="1:4">
      <c r="A8" s="242" t="s">
        <v>1266</v>
      </c>
      <c r="B8" s="225"/>
      <c r="C8" s="225"/>
      <c r="D8" s="243"/>
    </row>
    <row r="9" ht="36" customHeight="1" spans="1:4">
      <c r="A9" s="242" t="s">
        <v>1267</v>
      </c>
      <c r="B9" s="225"/>
      <c r="C9" s="225"/>
      <c r="D9" s="244"/>
    </row>
    <row r="10" ht="36" customHeight="1" spans="1:4">
      <c r="A10" s="242" t="s">
        <v>1268</v>
      </c>
      <c r="B10" s="225"/>
      <c r="C10" s="225"/>
      <c r="D10" s="244"/>
    </row>
    <row r="11" ht="36" customHeight="1" spans="1:4">
      <c r="A11" s="242" t="s">
        <v>1269</v>
      </c>
      <c r="B11" s="225"/>
      <c r="C11" s="225"/>
      <c r="D11" s="244"/>
    </row>
    <row r="12" ht="36" customHeight="1" spans="1:4">
      <c r="A12" s="242" t="s">
        <v>1271</v>
      </c>
      <c r="B12" s="245"/>
      <c r="C12" s="246"/>
      <c r="D12" s="244"/>
    </row>
    <row r="13" ht="36" customHeight="1" spans="1:4">
      <c r="A13" s="242" t="s">
        <v>1272</v>
      </c>
      <c r="B13" s="225"/>
      <c r="C13" s="225"/>
      <c r="D13" s="244"/>
    </row>
    <row r="14" ht="36" customHeight="1" spans="1:4">
      <c r="A14" s="242" t="s">
        <v>1273</v>
      </c>
      <c r="B14" s="225"/>
      <c r="C14" s="225"/>
      <c r="D14" s="244"/>
    </row>
    <row r="15" ht="36" customHeight="1" spans="1:4">
      <c r="A15" s="242" t="s">
        <v>1275</v>
      </c>
      <c r="B15" s="245"/>
      <c r="C15" s="246"/>
      <c r="D15" s="243"/>
    </row>
    <row r="16" ht="36" customHeight="1" spans="1:4">
      <c r="A16" s="242" t="s">
        <v>1276</v>
      </c>
      <c r="B16" s="225"/>
      <c r="C16" s="225"/>
      <c r="D16" s="244"/>
    </row>
    <row r="17" ht="36" customHeight="1" spans="1:4">
      <c r="A17" s="239" t="s">
        <v>1314</v>
      </c>
      <c r="B17" s="247"/>
      <c r="C17" s="247"/>
      <c r="D17" s="241"/>
    </row>
    <row r="18" ht="36" customHeight="1" spans="1:4">
      <c r="A18" s="242" t="s">
        <v>1278</v>
      </c>
      <c r="B18" s="246"/>
      <c r="C18" s="246"/>
      <c r="D18" s="244"/>
    </row>
    <row r="19" ht="36" customHeight="1" spans="1:4">
      <c r="A19" s="239" t="s">
        <v>1315</v>
      </c>
      <c r="B19" s="222"/>
      <c r="C19" s="222"/>
      <c r="D19" s="241"/>
    </row>
    <row r="20" ht="36" customHeight="1" spans="1:4">
      <c r="A20" s="242" t="s">
        <v>1287</v>
      </c>
      <c r="B20" s="245"/>
      <c r="C20" s="248"/>
      <c r="D20" s="243"/>
    </row>
    <row r="21" ht="36" customHeight="1" spans="1:4">
      <c r="A21" s="249" t="s">
        <v>1316</v>
      </c>
      <c r="B21" s="240"/>
      <c r="C21" s="240"/>
      <c r="D21" s="241"/>
    </row>
    <row r="22" ht="36" customHeight="1" spans="1:4">
      <c r="A22" s="250" t="s">
        <v>1291</v>
      </c>
      <c r="B22" s="251"/>
      <c r="C22" s="222"/>
      <c r="D22" s="241"/>
    </row>
    <row r="23" ht="36" customHeight="1" spans="1:4">
      <c r="A23" s="252" t="s">
        <v>78</v>
      </c>
      <c r="B23" s="253"/>
      <c r="C23" s="253"/>
      <c r="D23" s="241"/>
    </row>
  </sheetData>
  <autoFilter ref="A3:D23">
    <extLst/>
  </autoFilter>
  <mergeCells count="1">
    <mergeCell ref="A1:D1"/>
  </mergeCells>
  <conditionalFormatting sqref="D4:G23">
    <cfRule type="cellIs" dxfId="4"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showZeros="0" view="pageBreakPreview" zoomScaleNormal="100" workbookViewId="0">
      <selection activeCell="C4" sqref="C4"/>
    </sheetView>
  </sheetViews>
  <sheetFormatPr defaultColWidth="9" defaultRowHeight="13.5" outlineLevelCol="3"/>
  <cols>
    <col min="1" max="1" width="50.75" style="217" customWidth="1"/>
    <col min="2" max="4" width="21.625" style="217" customWidth="1"/>
    <col min="5" max="16384" width="9" style="217"/>
  </cols>
  <sheetData>
    <row r="1" ht="45" customHeight="1" spans="1:4">
      <c r="A1" s="218" t="s">
        <v>1317</v>
      </c>
      <c r="B1" s="218"/>
      <c r="C1" s="218"/>
      <c r="D1" s="218"/>
    </row>
    <row r="2" ht="20.1" customHeight="1" spans="1:4">
      <c r="A2" s="219"/>
      <c r="B2" s="219"/>
      <c r="C2" s="219"/>
      <c r="D2" s="220" t="s">
        <v>39</v>
      </c>
    </row>
    <row r="3" ht="45" customHeight="1" spans="1:4">
      <c r="A3" s="221" t="s">
        <v>1318</v>
      </c>
      <c r="B3" s="124" t="s">
        <v>41</v>
      </c>
      <c r="C3" s="125" t="s">
        <v>42</v>
      </c>
      <c r="D3" s="125" t="s">
        <v>43</v>
      </c>
    </row>
    <row r="4" ht="36" customHeight="1" spans="1:4">
      <c r="A4" s="209" t="s">
        <v>1299</v>
      </c>
      <c r="B4" s="222"/>
      <c r="C4" s="222"/>
      <c r="D4" s="223"/>
    </row>
    <row r="5" ht="36" customHeight="1" spans="1:4">
      <c r="A5" s="224" t="s">
        <v>1300</v>
      </c>
      <c r="B5" s="225"/>
      <c r="C5" s="225"/>
      <c r="D5" s="226"/>
    </row>
    <row r="6" ht="36" customHeight="1" spans="1:4">
      <c r="A6" s="224" t="s">
        <v>1304</v>
      </c>
      <c r="B6" s="225"/>
      <c r="C6" s="225"/>
      <c r="D6" s="226"/>
    </row>
    <row r="7" ht="36" customHeight="1" spans="1:4">
      <c r="A7" s="209" t="s">
        <v>1305</v>
      </c>
      <c r="B7" s="222"/>
      <c r="C7" s="222"/>
      <c r="D7" s="223"/>
    </row>
    <row r="8" ht="36" customHeight="1" spans="1:4">
      <c r="A8" s="224" t="s">
        <v>1306</v>
      </c>
      <c r="B8" s="225"/>
      <c r="C8" s="225"/>
      <c r="D8" s="226"/>
    </row>
    <row r="9" ht="36" customHeight="1" spans="1:4">
      <c r="A9" s="209" t="s">
        <v>1307</v>
      </c>
      <c r="B9" s="222"/>
      <c r="C9" s="222"/>
      <c r="D9" s="223"/>
    </row>
    <row r="10" ht="36" customHeight="1" spans="1:4">
      <c r="A10" s="224" t="s">
        <v>1308</v>
      </c>
      <c r="B10" s="225"/>
      <c r="C10" s="225"/>
      <c r="D10" s="226"/>
    </row>
    <row r="11" ht="36" customHeight="1" spans="1:4">
      <c r="A11" s="227" t="s">
        <v>1319</v>
      </c>
      <c r="B11" s="222"/>
      <c r="C11" s="222"/>
      <c r="D11" s="223"/>
    </row>
    <row r="12" ht="36" customHeight="1" spans="1:4">
      <c r="A12" s="228" t="s">
        <v>106</v>
      </c>
      <c r="B12" s="222"/>
      <c r="C12" s="222"/>
      <c r="D12" s="223"/>
    </row>
    <row r="13" ht="36" customHeight="1" spans="1:4">
      <c r="A13" s="229" t="s">
        <v>1320</v>
      </c>
      <c r="B13" s="230"/>
      <c r="C13" s="225"/>
      <c r="D13" s="226"/>
    </row>
    <row r="14" ht="36" customHeight="1" spans="1:4">
      <c r="A14" s="229" t="s">
        <v>1310</v>
      </c>
      <c r="B14" s="230"/>
      <c r="C14" s="230"/>
      <c r="D14" s="226"/>
    </row>
    <row r="15" ht="36" customHeight="1" spans="1:4">
      <c r="A15" s="231" t="s">
        <v>1311</v>
      </c>
      <c r="B15" s="232"/>
      <c r="C15" s="222"/>
      <c r="D15" s="223"/>
    </row>
    <row r="16" ht="36" customHeight="1" spans="1:4">
      <c r="A16" s="227" t="s">
        <v>113</v>
      </c>
      <c r="B16" s="222"/>
      <c r="C16" s="222"/>
      <c r="D16" s="223"/>
    </row>
  </sheetData>
  <autoFilter ref="A3:D16">
    <extLst/>
  </autoFilter>
  <mergeCells count="1">
    <mergeCell ref="A1:D1"/>
  </mergeCells>
  <printOptions horizontalCentered="1"/>
  <pageMargins left="0.471527777777778" right="0.393055555555556" top="0.747916666666667" bottom="0.747916666666667" header="0.313888888888889" footer="0.313888888888889"/>
  <pageSetup paperSize="9" scale="75" orientation="portrait" horizont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view="pageBreakPreview" zoomScaleNormal="100" workbookViewId="0">
      <selection activeCell="B8" sqref="B8"/>
    </sheetView>
  </sheetViews>
  <sheetFormatPr defaultColWidth="9" defaultRowHeight="14.25" outlineLevelCol="1"/>
  <cols>
    <col min="1" max="1" width="36.25" style="198" customWidth="1"/>
    <col min="2" max="2" width="45.5" style="215" customWidth="1"/>
    <col min="3" max="3" width="12.625" style="198"/>
    <col min="4" max="16374" width="9" style="198"/>
    <col min="16375" max="16376" width="35.625" style="198"/>
    <col min="16377" max="16377" width="9" style="198"/>
    <col min="16378" max="16384" width="9" style="201"/>
  </cols>
  <sheetData>
    <row r="1" s="198" customFormat="1" ht="45" customHeight="1" spans="1:2">
      <c r="A1" s="202" t="s">
        <v>1321</v>
      </c>
      <c r="B1" s="203"/>
    </row>
    <row r="2" s="198" customFormat="1" ht="20.1" customHeight="1" spans="1:2">
      <c r="A2" s="204"/>
      <c r="B2" s="216" t="s">
        <v>39</v>
      </c>
    </row>
    <row r="3" s="199" customFormat="1" ht="45" customHeight="1" spans="1:2">
      <c r="A3" s="206" t="s">
        <v>1114</v>
      </c>
      <c r="B3" s="206" t="s">
        <v>1322</v>
      </c>
    </row>
    <row r="4" s="198" customFormat="1" ht="36" customHeight="1" spans="1:2">
      <c r="A4" s="211" t="s">
        <v>1120</v>
      </c>
      <c r="B4" s="208">
        <v>0</v>
      </c>
    </row>
    <row r="5" s="198" customFormat="1" ht="36" customHeight="1" spans="1:2">
      <c r="A5" s="211"/>
      <c r="B5" s="208"/>
    </row>
    <row r="6" s="198" customFormat="1" ht="36" customHeight="1" spans="1:2">
      <c r="A6" s="211"/>
      <c r="B6" s="208"/>
    </row>
    <row r="7" s="198" customFormat="1" ht="36" customHeight="1" spans="1:2">
      <c r="A7" s="211"/>
      <c r="B7" s="208"/>
    </row>
    <row r="8" s="198" customFormat="1" ht="36" customHeight="1" spans="1:2">
      <c r="A8" s="211"/>
      <c r="B8" s="208"/>
    </row>
    <row r="9" s="198" customFormat="1" ht="36" customHeight="1" spans="1:2">
      <c r="A9" s="211"/>
      <c r="B9" s="208"/>
    </row>
    <row r="10" s="198" customFormat="1" ht="36" customHeight="1" spans="1:2">
      <c r="A10" s="211"/>
      <c r="B10" s="208"/>
    </row>
    <row r="11" s="198" customFormat="1" ht="36" customHeight="1" spans="1:2">
      <c r="A11" s="211"/>
      <c r="B11" s="208"/>
    </row>
    <row r="12" s="198" customFormat="1" ht="31" customHeight="1" spans="1:2">
      <c r="A12" s="213" t="s">
        <v>1323</v>
      </c>
      <c r="B12" s="214">
        <v>0</v>
      </c>
    </row>
  </sheetData>
  <mergeCells count="1">
    <mergeCell ref="A1:B1"/>
  </mergeCells>
  <conditionalFormatting sqref="B3:G3">
    <cfRule type="cellIs" dxfId="0" priority="2" stopIfTrue="1" operator="lessThanOrEqual">
      <formula>-1</formula>
    </cfRule>
  </conditionalFormatting>
  <conditionalFormatting sqref="C1:G2">
    <cfRule type="cellIs" dxfId="0" priority="3" stopIfTrue="1" operator="greaterThanOrEqual">
      <formula>10</formula>
    </cfRule>
    <cfRule type="cellIs" dxfId="0" priority="4" stopIfTrue="1" operator="lessThanOrEqual">
      <formula>-1</formula>
    </cfRule>
  </conditionalFormatting>
  <conditionalFormatting sqref="B4:G9">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showZeros="0" view="pageBreakPreview" zoomScale="80" zoomScaleNormal="90" workbookViewId="0">
      <pane ySplit="4" topLeftCell="A34" activePane="bottomLeft" state="frozen"/>
      <selection/>
      <selection pane="bottomLeft" activeCell="H40" sqref="H40"/>
    </sheetView>
  </sheetViews>
  <sheetFormatPr defaultColWidth="9" defaultRowHeight="14.25" outlineLevelCol="4"/>
  <cols>
    <col min="1" max="1" width="50.75" style="522" customWidth="1"/>
    <col min="2" max="3" width="21.625" style="523" customWidth="1"/>
    <col min="4" max="4" width="21.625" style="524" customWidth="1"/>
    <col min="5" max="16384" width="9" style="525"/>
  </cols>
  <sheetData>
    <row r="1" s="518" customFormat="1" ht="33" customHeight="1" spans="1:4">
      <c r="A1" s="526" t="s">
        <v>37</v>
      </c>
      <c r="B1" s="358"/>
      <c r="C1" s="358"/>
      <c r="D1" s="527"/>
    </row>
    <row r="2" ht="45" customHeight="1" spans="1:5">
      <c r="A2" s="302" t="s">
        <v>38</v>
      </c>
      <c r="B2" s="303"/>
      <c r="C2" s="303"/>
      <c r="D2" s="302"/>
      <c r="E2" s="518"/>
    </row>
    <row r="3" ht="18.95" customHeight="1" spans="1:5">
      <c r="A3" s="304"/>
      <c r="B3" s="528"/>
      <c r="C3" s="358"/>
      <c r="D3" s="529" t="s">
        <v>39</v>
      </c>
      <c r="E3" s="518"/>
    </row>
    <row r="4" s="519" customFormat="1" ht="45" customHeight="1" spans="1:5">
      <c r="A4" s="530" t="s">
        <v>40</v>
      </c>
      <c r="B4" s="308" t="s">
        <v>41</v>
      </c>
      <c r="C4" s="308" t="s">
        <v>42</v>
      </c>
      <c r="D4" s="530" t="s">
        <v>43</v>
      </c>
      <c r="E4" s="531"/>
    </row>
    <row r="5" ht="36" customHeight="1" spans="1:5">
      <c r="A5" s="494" t="s">
        <v>44</v>
      </c>
      <c r="B5" s="367">
        <f>SUM(B6:B20)</f>
        <v>20707</v>
      </c>
      <c r="C5" s="367">
        <f>SUM(C6:C20)</f>
        <v>30000</v>
      </c>
      <c r="D5" s="364">
        <f>(C5-B5)/B5</f>
        <v>0.448785434877095</v>
      </c>
      <c r="E5" s="532"/>
    </row>
    <row r="6" ht="36" customHeight="1" spans="1:5">
      <c r="A6" s="331" t="s">
        <v>45</v>
      </c>
      <c r="B6" s="366">
        <v>9556</v>
      </c>
      <c r="C6" s="366">
        <v>17150</v>
      </c>
      <c r="D6" s="364">
        <f>(C6-B6)/B6</f>
        <v>0.794683968187526</v>
      </c>
      <c r="E6" s="532"/>
    </row>
    <row r="7" ht="36" customHeight="1" spans="1:5">
      <c r="A7" s="331" t="s">
        <v>46</v>
      </c>
      <c r="B7" s="366">
        <v>1645</v>
      </c>
      <c r="C7" s="366">
        <v>1725</v>
      </c>
      <c r="D7" s="364">
        <f t="shared" ref="D7:D29" si="0">(C7-B7)/B7</f>
        <v>0.0486322188449848</v>
      </c>
      <c r="E7" s="532"/>
    </row>
    <row r="8" ht="36" customHeight="1" spans="1:5">
      <c r="A8" s="331" t="s">
        <v>47</v>
      </c>
      <c r="B8" s="366">
        <v>434</v>
      </c>
      <c r="C8" s="366">
        <v>400</v>
      </c>
      <c r="D8" s="364">
        <f t="shared" si="0"/>
        <v>-0.0783410138248848</v>
      </c>
      <c r="E8" s="532"/>
    </row>
    <row r="9" ht="36" customHeight="1" spans="1:5">
      <c r="A9" s="331" t="s">
        <v>48</v>
      </c>
      <c r="B9" s="366">
        <v>1100</v>
      </c>
      <c r="C9" s="366">
        <v>1120</v>
      </c>
      <c r="D9" s="364">
        <f t="shared" si="0"/>
        <v>0.0181818181818182</v>
      </c>
      <c r="E9" s="532"/>
    </row>
    <row r="10" ht="36" customHeight="1" spans="1:5">
      <c r="A10" s="331" t="s">
        <v>49</v>
      </c>
      <c r="B10" s="366">
        <v>342</v>
      </c>
      <c r="C10" s="366">
        <v>980</v>
      </c>
      <c r="D10" s="364">
        <f t="shared" si="0"/>
        <v>1.86549707602339</v>
      </c>
      <c r="E10" s="532"/>
    </row>
    <row r="11" ht="36" customHeight="1" spans="1:5">
      <c r="A11" s="331" t="s">
        <v>50</v>
      </c>
      <c r="B11" s="366">
        <v>600</v>
      </c>
      <c r="C11" s="366">
        <v>700</v>
      </c>
      <c r="D11" s="364">
        <f t="shared" si="0"/>
        <v>0.166666666666667</v>
      </c>
      <c r="E11" s="532"/>
    </row>
    <row r="12" ht="36" customHeight="1" spans="1:5">
      <c r="A12" s="331" t="s">
        <v>51</v>
      </c>
      <c r="B12" s="366">
        <v>306</v>
      </c>
      <c r="C12" s="366">
        <v>350</v>
      </c>
      <c r="D12" s="364">
        <f t="shared" si="0"/>
        <v>0.143790849673203</v>
      </c>
      <c r="E12" s="532"/>
    </row>
    <row r="13" ht="36" customHeight="1" spans="1:5">
      <c r="A13" s="331" t="s">
        <v>52</v>
      </c>
      <c r="B13" s="366">
        <v>1179</v>
      </c>
      <c r="C13" s="366">
        <v>1190</v>
      </c>
      <c r="D13" s="364">
        <f t="shared" si="0"/>
        <v>0.00932994062765055</v>
      </c>
      <c r="E13" s="532"/>
    </row>
    <row r="14" ht="36" customHeight="1" spans="1:5">
      <c r="A14" s="331" t="s">
        <v>53</v>
      </c>
      <c r="B14" s="366">
        <v>751</v>
      </c>
      <c r="C14" s="366">
        <v>1155</v>
      </c>
      <c r="D14" s="364">
        <f t="shared" si="0"/>
        <v>0.537949400798935</v>
      </c>
      <c r="E14" s="532"/>
    </row>
    <row r="15" ht="36" customHeight="1" spans="1:5">
      <c r="A15" s="331" t="s">
        <v>54</v>
      </c>
      <c r="B15" s="366">
        <v>642</v>
      </c>
      <c r="C15" s="366">
        <v>630</v>
      </c>
      <c r="D15" s="364">
        <f t="shared" si="0"/>
        <v>-0.0186915887850467</v>
      </c>
      <c r="E15" s="532"/>
    </row>
    <row r="16" ht="36" customHeight="1" spans="1:5">
      <c r="A16" s="331" t="s">
        <v>55</v>
      </c>
      <c r="B16" s="366">
        <v>517</v>
      </c>
      <c r="C16" s="366">
        <v>368</v>
      </c>
      <c r="D16" s="364">
        <f t="shared" si="0"/>
        <v>-0.288201160541586</v>
      </c>
      <c r="E16" s="532"/>
    </row>
    <row r="17" ht="36" customHeight="1" spans="1:5">
      <c r="A17" s="331" t="s">
        <v>56</v>
      </c>
      <c r="B17" s="366">
        <v>1311</v>
      </c>
      <c r="C17" s="366">
        <v>2202</v>
      </c>
      <c r="D17" s="364">
        <f t="shared" si="0"/>
        <v>0.679633867276888</v>
      </c>
      <c r="E17" s="532"/>
    </row>
    <row r="18" ht="36" customHeight="1" spans="1:5">
      <c r="A18" s="331" t="s">
        <v>57</v>
      </c>
      <c r="B18" s="366">
        <v>1772</v>
      </c>
      <c r="C18" s="366">
        <v>1610</v>
      </c>
      <c r="D18" s="364">
        <f t="shared" si="0"/>
        <v>-0.0914221218961625</v>
      </c>
      <c r="E18" s="532"/>
    </row>
    <row r="19" ht="36" customHeight="1" spans="1:5">
      <c r="A19" s="331" t="s">
        <v>58</v>
      </c>
      <c r="B19" s="366">
        <v>613</v>
      </c>
      <c r="C19" s="366">
        <v>420</v>
      </c>
      <c r="D19" s="364">
        <f t="shared" si="0"/>
        <v>-0.314845024469821</v>
      </c>
      <c r="E19" s="532"/>
    </row>
    <row r="20" ht="36" customHeight="1" spans="1:5">
      <c r="A20" s="331" t="s">
        <v>59</v>
      </c>
      <c r="B20" s="366">
        <v>-61</v>
      </c>
      <c r="C20" s="366"/>
      <c r="D20" s="364">
        <f t="shared" si="0"/>
        <v>-1</v>
      </c>
      <c r="E20" s="532"/>
    </row>
    <row r="21" ht="36" customHeight="1" spans="1:5">
      <c r="A21" s="494" t="s">
        <v>60</v>
      </c>
      <c r="B21" s="367">
        <f>SUM(B22:B29)</f>
        <v>31820</v>
      </c>
      <c r="C21" s="367">
        <f>SUM(C22:C29)</f>
        <v>27780</v>
      </c>
      <c r="D21" s="364">
        <f t="shared" si="0"/>
        <v>-0.126964173475801</v>
      </c>
      <c r="E21" s="532"/>
    </row>
    <row r="22" ht="36" customHeight="1" spans="1:5">
      <c r="A22" s="331" t="s">
        <v>61</v>
      </c>
      <c r="B22" s="366">
        <v>1708</v>
      </c>
      <c r="C22" s="366">
        <v>2183</v>
      </c>
      <c r="D22" s="364">
        <f t="shared" si="0"/>
        <v>0.278103044496487</v>
      </c>
      <c r="E22" s="532"/>
    </row>
    <row r="23" ht="36" customHeight="1" spans="1:5">
      <c r="A23" s="495" t="s">
        <v>62</v>
      </c>
      <c r="B23" s="366">
        <v>14965</v>
      </c>
      <c r="C23" s="366">
        <v>5000</v>
      </c>
      <c r="D23" s="364">
        <f t="shared" si="0"/>
        <v>-0.665887069829602</v>
      </c>
      <c r="E23" s="532"/>
    </row>
    <row r="24" ht="36" customHeight="1" spans="1:5">
      <c r="A24" s="331" t="s">
        <v>63</v>
      </c>
      <c r="B24" s="366">
        <v>3170</v>
      </c>
      <c r="C24" s="366">
        <v>2402</v>
      </c>
      <c r="D24" s="364">
        <f t="shared" si="0"/>
        <v>-0.242271293375394</v>
      </c>
      <c r="E24" s="532"/>
    </row>
    <row r="25" ht="36" customHeight="1" spans="1:5">
      <c r="A25" s="331" t="s">
        <v>64</v>
      </c>
      <c r="B25" s="366"/>
      <c r="C25" s="366"/>
      <c r="D25" s="364"/>
      <c r="E25" s="532"/>
    </row>
    <row r="26" ht="36" customHeight="1" spans="1:5">
      <c r="A26" s="331" t="s">
        <v>65</v>
      </c>
      <c r="B26" s="366">
        <v>10406</v>
      </c>
      <c r="C26" s="366">
        <v>16902</v>
      </c>
      <c r="D26" s="364">
        <f t="shared" si="0"/>
        <v>0.62425523736306</v>
      </c>
      <c r="E26" s="532"/>
    </row>
    <row r="27" ht="36" customHeight="1" spans="1:5">
      <c r="A27" s="331" t="s">
        <v>66</v>
      </c>
      <c r="B27" s="366">
        <v>287</v>
      </c>
      <c r="C27" s="366">
        <v>47</v>
      </c>
      <c r="D27" s="364">
        <f t="shared" si="0"/>
        <v>-0.836236933797909</v>
      </c>
      <c r="E27" s="532"/>
    </row>
    <row r="28" ht="36" customHeight="1" spans="1:5">
      <c r="A28" s="331" t="s">
        <v>67</v>
      </c>
      <c r="B28" s="366">
        <v>1186</v>
      </c>
      <c r="C28" s="366">
        <v>1186</v>
      </c>
      <c r="D28" s="364">
        <f t="shared" si="0"/>
        <v>0</v>
      </c>
      <c r="E28" s="532"/>
    </row>
    <row r="29" ht="36" customHeight="1" spans="1:5">
      <c r="A29" s="331" t="s">
        <v>68</v>
      </c>
      <c r="B29" s="366">
        <v>98</v>
      </c>
      <c r="C29" s="366">
        <v>60</v>
      </c>
      <c r="D29" s="364">
        <f t="shared" si="0"/>
        <v>-0.387755102040816</v>
      </c>
      <c r="E29" s="532"/>
    </row>
    <row r="30" ht="36" customHeight="1" spans="1:5">
      <c r="A30" s="331"/>
      <c r="B30" s="366"/>
      <c r="C30" s="366"/>
      <c r="D30" s="496"/>
      <c r="E30" s="532"/>
    </row>
    <row r="31" s="520" customFormat="1" ht="36" customHeight="1" spans="1:5">
      <c r="A31" s="497" t="s">
        <v>69</v>
      </c>
      <c r="B31" s="367">
        <f>SUM(B5,B21)</f>
        <v>52527</v>
      </c>
      <c r="C31" s="367">
        <f>SUM(C5,C21)</f>
        <v>57780</v>
      </c>
      <c r="D31" s="364">
        <f>(C31-B31)/B31</f>
        <v>0.100005711348449</v>
      </c>
      <c r="E31" s="532"/>
    </row>
    <row r="32" ht="36" customHeight="1" spans="1:5">
      <c r="A32" s="330" t="s">
        <v>70</v>
      </c>
      <c r="B32" s="367">
        <v>5300</v>
      </c>
      <c r="C32" s="367"/>
      <c r="D32" s="364">
        <f t="shared" ref="D32:D40" si="1">(C32-B32)/B32</f>
        <v>-1</v>
      </c>
      <c r="E32" s="532"/>
    </row>
    <row r="33" ht="36" customHeight="1" spans="1:5">
      <c r="A33" s="494" t="s">
        <v>71</v>
      </c>
      <c r="B33" s="367">
        <f>SUM(B34:B39)</f>
        <v>240038</v>
      </c>
      <c r="C33" s="367">
        <f>SUM(C34:C39)</f>
        <v>272663.3</v>
      </c>
      <c r="D33" s="364">
        <f t="shared" si="1"/>
        <v>0.135917229771953</v>
      </c>
      <c r="E33" s="532"/>
    </row>
    <row r="34" ht="36" customHeight="1" spans="1:5">
      <c r="A34" s="331" t="s">
        <v>72</v>
      </c>
      <c r="B34" s="366">
        <v>5087</v>
      </c>
      <c r="C34" s="366">
        <v>4436</v>
      </c>
      <c r="D34" s="364">
        <f t="shared" si="1"/>
        <v>-0.127973265185768</v>
      </c>
      <c r="E34" s="532"/>
    </row>
    <row r="35" ht="36" customHeight="1" spans="1:5">
      <c r="A35" s="331" t="s">
        <v>73</v>
      </c>
      <c r="B35" s="366">
        <v>229644</v>
      </c>
      <c r="C35" s="366">
        <v>207355.3</v>
      </c>
      <c r="D35" s="364">
        <f t="shared" si="1"/>
        <v>-0.0970576196199335</v>
      </c>
      <c r="E35" s="532"/>
    </row>
    <row r="36" ht="36" customHeight="1" spans="1:5">
      <c r="A36" s="331" t="s">
        <v>74</v>
      </c>
      <c r="B36" s="366"/>
      <c r="C36" s="366">
        <v>13110</v>
      </c>
      <c r="D36" s="364"/>
      <c r="E36" s="532"/>
    </row>
    <row r="37" ht="36" customHeight="1" spans="1:5">
      <c r="A37" s="331" t="s">
        <v>75</v>
      </c>
      <c r="B37" s="366">
        <v>4550</v>
      </c>
      <c r="C37" s="366">
        <v>45633</v>
      </c>
      <c r="D37" s="364">
        <f t="shared" si="1"/>
        <v>9.02923076923077</v>
      </c>
      <c r="E37" s="532"/>
    </row>
    <row r="38" s="521" customFormat="1" ht="36" customHeight="1" spans="1:5">
      <c r="A38" s="332" t="s">
        <v>76</v>
      </c>
      <c r="B38" s="366"/>
      <c r="C38" s="366"/>
      <c r="D38" s="364"/>
      <c r="E38" s="532"/>
    </row>
    <row r="39" s="521" customFormat="1" ht="36" customHeight="1" spans="1:5">
      <c r="A39" s="332" t="s">
        <v>77</v>
      </c>
      <c r="B39" s="366">
        <v>757</v>
      </c>
      <c r="C39" s="366">
        <v>2129</v>
      </c>
      <c r="D39" s="364">
        <f t="shared" si="1"/>
        <v>1.81241743725231</v>
      </c>
      <c r="E39" s="532"/>
    </row>
    <row r="40" ht="36" customHeight="1" spans="1:5">
      <c r="A40" s="498" t="s">
        <v>78</v>
      </c>
      <c r="B40" s="367">
        <f>SUM(B31,B32,B33)</f>
        <v>297865</v>
      </c>
      <c r="C40" s="367">
        <f>SUM(C31,C32,C33)</f>
        <v>330443.3</v>
      </c>
      <c r="D40" s="364">
        <f t="shared" si="1"/>
        <v>0.109372702398738</v>
      </c>
      <c r="E40" s="532"/>
    </row>
  </sheetData>
  <mergeCells count="1">
    <mergeCell ref="A2:D2"/>
  </mergeCells>
  <conditionalFormatting sqref="D3:E3">
    <cfRule type="cellIs" dxfId="0" priority="43" stopIfTrue="1" operator="lessThanOrEqual">
      <formula>-1</formula>
    </cfRule>
  </conditionalFormatting>
  <conditionalFormatting sqref="A5:A31">
    <cfRule type="expression" dxfId="1" priority="54" stopIfTrue="1">
      <formula>"len($A:$A)=3"</formula>
    </cfRule>
  </conditionalFormatting>
  <conditionalFormatting sqref="A8:A11">
    <cfRule type="expression" dxfId="1" priority="57" stopIfTrue="1">
      <formula>"len($A:$A)=3"</formula>
    </cfRule>
  </conditionalFormatting>
  <conditionalFormatting sqref="A32:A33">
    <cfRule type="expression" dxfId="1" priority="49" stopIfTrue="1">
      <formula>"len($A:$A)=3"</formula>
    </cfRule>
  </conditionalFormatting>
  <conditionalFormatting sqref="A33:A36">
    <cfRule type="expression" dxfId="1" priority="18" stopIfTrue="1">
      <formula>"len($A:$A)=3"</formula>
    </cfRule>
  </conditionalFormatting>
  <conditionalFormatting sqref="A34:A36">
    <cfRule type="expression" dxfId="1" priority="16" stopIfTrue="1">
      <formula>"len($A:$A)=3"</formula>
    </cfRule>
  </conditionalFormatting>
  <conditionalFormatting sqref="A36:A38">
    <cfRule type="expression" dxfId="1" priority="14" stopIfTrue="1">
      <formula>"len($A:$A)=3"</formula>
    </cfRule>
  </conditionalFormatting>
  <conditionalFormatting sqref="A38:A40">
    <cfRule type="expression" dxfId="1" priority="12" stopIfTrue="1">
      <formula>"len($A:$A)=3"</formula>
    </cfRule>
    <cfRule type="expression" dxfId="1" priority="13" stopIfTrue="1">
      <formula>"len($A:$A)=3"</formula>
    </cfRule>
  </conditionalFormatting>
  <conditionalFormatting sqref="D5:D6">
    <cfRule type="expression" dxfId="1" priority="5" stopIfTrue="1">
      <formula>"len($A:$A)=3"</formula>
    </cfRule>
    <cfRule type="expression" dxfId="1" priority="6" stopIfTrue="1">
      <formula>"len($A:$A)=3"</formula>
    </cfRule>
    <cfRule type="expression" dxfId="1" priority="7" stopIfTrue="1">
      <formula>"len($A:$A)=3"</formula>
    </cfRule>
    <cfRule type="expression" dxfId="1" priority="8" stopIfTrue="1">
      <formula>"len($A:$A)=3"</formula>
    </cfRule>
  </conditionalFormatting>
  <conditionalFormatting sqref="D31:D40">
    <cfRule type="expression" dxfId="1" priority="4" stopIfTrue="1">
      <formula>"len($A:$A)=3"</formula>
    </cfRule>
    <cfRule type="expression" dxfId="1" priority="3" stopIfTrue="1">
      <formula>"len($A:$A)=3"</formula>
    </cfRule>
    <cfRule type="expression" dxfId="1" priority="2" stopIfTrue="1">
      <formula>"len($A:$A)=3"</formula>
    </cfRule>
    <cfRule type="expression" dxfId="1" priority="1" stopIfTrue="1">
      <formula>"len($A:$A)=3"</formula>
    </cfRule>
  </conditionalFormatting>
  <conditionalFormatting sqref="E5:E40">
    <cfRule type="cellIs" dxfId="2" priority="41" stopIfTrue="1" operator="lessThan">
      <formula>0</formula>
    </cfRule>
    <cfRule type="cellIs" dxfId="2" priority="42" stopIfTrue="1" operator="lessThan">
      <formula>0</formula>
    </cfRule>
  </conditionalFormatting>
  <conditionalFormatting sqref="E32:E33">
    <cfRule type="cellIs" dxfId="2" priority="64" stopIfTrue="1" operator="lessThan">
      <formula>0</formula>
    </cfRule>
    <cfRule type="cellIs" dxfId="0" priority="65" stopIfTrue="1" operator="greaterThan">
      <formula>5</formula>
    </cfRule>
  </conditionalFormatting>
  <conditionalFormatting sqref="A5:A9 A32:A33 A40">
    <cfRule type="expression" dxfId="1" priority="63" stopIfTrue="1">
      <formula>"len($A:$A)=3"</formula>
    </cfRule>
  </conditionalFormatting>
  <conditionalFormatting sqref="B5:C5 E5 B6:E6 D7:D29 B7:C9 E7:E9">
    <cfRule type="expression" dxfId="1" priority="38" stopIfTrue="1">
      <formula>"len($A:$A)=3"</formula>
    </cfRule>
  </conditionalFormatting>
  <conditionalFormatting sqref="B5:C5 E5 B6:E31">
    <cfRule type="expression" dxfId="1" priority="35" stopIfTrue="1">
      <formula>"len($A:$A)=3"</formula>
    </cfRule>
  </conditionalFormatting>
  <conditionalFormatting sqref="E5 C6:E6 D7:D29 C7:C9 E7:E9">
    <cfRule type="expression" dxfId="1" priority="27" stopIfTrue="1">
      <formula>"len($A:$A)=3"</formula>
    </cfRule>
  </conditionalFormatting>
  <conditionalFormatting sqref="E5 C6:E6 C7:C20 D7:E29 C22:C29 C30:E31">
    <cfRule type="expression" dxfId="1" priority="24" stopIfTrue="1">
      <formula>"len($A:$A)=3"</formula>
    </cfRule>
  </conditionalFormatting>
  <conditionalFormatting sqref="B8:C11 E8:E11">
    <cfRule type="expression" dxfId="1" priority="36" stopIfTrue="1">
      <formula>"len($A:$A)=3"</formula>
    </cfRule>
  </conditionalFormatting>
  <conditionalFormatting sqref="C8:C11 E8:E11">
    <cfRule type="expression" dxfId="1" priority="25" stopIfTrue="1">
      <formula>"len($A:$A)=3"</formula>
    </cfRule>
  </conditionalFormatting>
  <conditionalFormatting sqref="B32:C36 E32:E36">
    <cfRule type="expression" dxfId="1" priority="39" stopIfTrue="1">
      <formula>"len($A:$A)=3"</formula>
    </cfRule>
  </conditionalFormatting>
  <conditionalFormatting sqref="B32:C33 E32:E33">
    <cfRule type="expression" dxfId="1" priority="34" stopIfTrue="1">
      <formula>"len($A:$A)=3"</formula>
    </cfRule>
  </conditionalFormatting>
  <conditionalFormatting sqref="C32:C36 E32:E36">
    <cfRule type="expression" dxfId="1" priority="28" stopIfTrue="1">
      <formula>"len($A:$A)=3"</formula>
    </cfRule>
  </conditionalFormatting>
  <conditionalFormatting sqref="C32:C33 E32:E33">
    <cfRule type="expression" dxfId="1" priority="23" stopIfTrue="1">
      <formula>"len($A:$A)=3"</formula>
    </cfRule>
  </conditionalFormatting>
  <conditionalFormatting sqref="A39:A40 A33:A36">
    <cfRule type="expression" dxfId="1" priority="17" stopIfTrue="1">
      <formula>"len($A:$A)=3"</formula>
    </cfRule>
  </conditionalFormatting>
  <conditionalFormatting sqref="B33:C36 E33:E36">
    <cfRule type="expression" dxfId="1" priority="33" stopIfTrue="1">
      <formula>"len($A:$A)=3"</formula>
    </cfRule>
  </conditionalFormatting>
  <conditionalFormatting sqref="B34:C36 E34:E36">
    <cfRule type="expression" dxfId="1" priority="32" stopIfTrue="1">
      <formula>"len($A:$A)=3"</formula>
    </cfRule>
  </conditionalFormatting>
  <conditionalFormatting sqref="C34:C36 E34:E36">
    <cfRule type="expression" dxfId="1" priority="21" stopIfTrue="1">
      <formula>"len($A:$A)=3"</formula>
    </cfRule>
  </conditionalFormatting>
  <conditionalFormatting sqref="A40 A36:C36 E36">
    <cfRule type="expression" dxfId="1" priority="61" stopIfTrue="1">
      <formula>"len($A:$A)=3"</formula>
    </cfRule>
  </conditionalFormatting>
  <conditionalFormatting sqref="B36:C38 E36:E38">
    <cfRule type="expression" dxfId="1" priority="30" stopIfTrue="1">
      <formula>"len($A:$A)=3"</formula>
    </cfRule>
  </conditionalFormatting>
  <conditionalFormatting sqref="C36:C38 E36:E38">
    <cfRule type="expression" dxfId="1" priority="19" stopIfTrue="1">
      <formula>"len($A:$A)=3"</formula>
    </cfRule>
  </conditionalFormatting>
  <conditionalFormatting sqref="B38:C40 E38:E40">
    <cfRule type="expression" dxfId="1" priority="40" stopIfTrue="1">
      <formula>"len($A:$A)=3"</formula>
    </cfRule>
  </conditionalFormatting>
  <conditionalFormatting sqref="C38:C39 E38:E40">
    <cfRule type="expression" dxfId="1" priority="29" stopIfTrue="1">
      <formula>"len($A:$A)=3"</formula>
    </cfRule>
  </conditionalFormatting>
  <conditionalFormatting sqref="B39:C40 E39:E40">
    <cfRule type="expression" dxfId="1" priority="37" stopIfTrue="1">
      <formula>"len($A:$A)=3"</formula>
    </cfRule>
  </conditionalFormatting>
  <conditionalFormatting sqref="C39 E39:E40">
    <cfRule type="expression" dxfId="1" priority="26"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W17"/>
  <sheetViews>
    <sheetView view="pageBreakPreview" zoomScaleNormal="100" workbookViewId="0">
      <selection activeCell="B15" sqref="B15"/>
    </sheetView>
  </sheetViews>
  <sheetFormatPr defaultColWidth="9" defaultRowHeight="14.25"/>
  <cols>
    <col min="1" max="1" width="46.625" style="198" customWidth="1"/>
    <col min="2" max="2" width="38" style="200" customWidth="1"/>
    <col min="3" max="16371" width="9" style="198"/>
    <col min="16372" max="16373" width="35.625" style="198"/>
    <col min="16374" max="16374" width="9" style="198"/>
    <col min="16375" max="16384" width="9" style="201"/>
  </cols>
  <sheetData>
    <row r="1" s="198" customFormat="1" ht="45" customHeight="1" spans="1:2">
      <c r="A1" s="202" t="s">
        <v>1324</v>
      </c>
      <c r="B1" s="203"/>
    </row>
    <row r="2" s="198" customFormat="1" ht="20.1" customHeight="1" spans="1:2">
      <c r="A2" s="204"/>
      <c r="B2" s="205" t="s">
        <v>39</v>
      </c>
    </row>
    <row r="3" s="199" customFormat="1" ht="45" customHeight="1" spans="1:2">
      <c r="A3" s="206" t="s">
        <v>1325</v>
      </c>
      <c r="B3" s="206" t="s">
        <v>1322</v>
      </c>
    </row>
    <row r="4" s="198" customFormat="1" ht="36" customHeight="1" spans="1:2">
      <c r="A4" s="207" t="s">
        <v>1120</v>
      </c>
      <c r="B4" s="208">
        <v>0</v>
      </c>
    </row>
    <row r="5" s="198" customFormat="1" ht="36" customHeight="1" spans="1:2">
      <c r="A5" s="209"/>
      <c r="B5" s="210"/>
    </row>
    <row r="6" s="198" customFormat="1" ht="36" customHeight="1" spans="1:2">
      <c r="A6" s="209"/>
      <c r="B6" s="210"/>
    </row>
    <row r="7" s="198" customFormat="1" ht="36" customHeight="1" spans="1:2">
      <c r="A7" s="211"/>
      <c r="B7" s="210"/>
    </row>
    <row r="8" s="198" customFormat="1" ht="36" customHeight="1" spans="1:2">
      <c r="A8" s="212"/>
      <c r="B8" s="210"/>
    </row>
    <row r="9" s="198" customFormat="1" ht="36" customHeight="1" spans="1:2">
      <c r="A9" s="212"/>
      <c r="B9" s="210"/>
    </row>
    <row r="10" s="198" customFormat="1" ht="36" customHeight="1" spans="1:2">
      <c r="A10" s="212"/>
      <c r="B10" s="210"/>
    </row>
    <row r="11" s="198" customFormat="1" ht="36" customHeight="1" spans="1:2">
      <c r="A11" s="212"/>
      <c r="B11" s="210"/>
    </row>
    <row r="12" s="198" customFormat="1" ht="36" customHeight="1" spans="1:2">
      <c r="A12" s="212"/>
      <c r="B12" s="210"/>
    </row>
    <row r="13" s="198" customFormat="1" ht="36" customHeight="1" spans="1:2">
      <c r="A13" s="212"/>
      <c r="B13" s="210"/>
    </row>
    <row r="14" s="198" customFormat="1" ht="36" customHeight="1" spans="1:2">
      <c r="A14" s="212"/>
      <c r="B14" s="210"/>
    </row>
    <row r="15" s="198" customFormat="1" ht="31" customHeight="1" spans="1:2">
      <c r="A15" s="213" t="s">
        <v>1323</v>
      </c>
      <c r="B15" s="214">
        <v>0</v>
      </c>
    </row>
    <row r="16" s="198" customFormat="1" spans="2:16377">
      <c r="B16" s="200"/>
      <c r="XEU16" s="201"/>
      <c r="XEV16" s="201"/>
      <c r="XEW16" s="201"/>
    </row>
    <row r="17" s="198" customFormat="1" spans="2:16377">
      <c r="B17" s="200"/>
      <c r="XEU17" s="201"/>
      <c r="XEV17" s="201"/>
      <c r="XEW17" s="201"/>
    </row>
  </sheetData>
  <mergeCells count="1">
    <mergeCell ref="A1:B1"/>
  </mergeCells>
  <conditionalFormatting sqref="B3:G3">
    <cfRule type="cellIs" dxfId="0" priority="2" stopIfTrue="1" operator="lessThanOrEqual">
      <formula>-1</formula>
    </cfRule>
  </conditionalFormatting>
  <conditionalFormatting sqref="B4:G6">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0"/>
  <sheetViews>
    <sheetView showZeros="0" view="pageBreakPreview" zoomScaleNormal="115" workbookViewId="0">
      <selection activeCell="A4" sqref="A4:D50"/>
    </sheetView>
  </sheetViews>
  <sheetFormatPr defaultColWidth="9" defaultRowHeight="14.25" outlineLevelCol="3"/>
  <cols>
    <col min="1" max="1" width="50.75" style="149" customWidth="1"/>
    <col min="2" max="4" width="21.625" style="150" customWidth="1"/>
    <col min="5" max="16384" width="9" style="149"/>
  </cols>
  <sheetData>
    <row r="1" ht="45" customHeight="1" spans="1:4">
      <c r="A1" s="181" t="s">
        <v>1326</v>
      </c>
      <c r="B1" s="182"/>
      <c r="C1" s="182"/>
      <c r="D1" s="182"/>
    </row>
    <row r="2" s="190" customFormat="1" ht="20.1" customHeight="1" spans="1:4">
      <c r="A2" s="191"/>
      <c r="B2" s="192"/>
      <c r="C2" s="193"/>
      <c r="D2" s="194" t="s">
        <v>39</v>
      </c>
    </row>
    <row r="3" ht="45" customHeight="1" spans="1:4">
      <c r="A3" s="195" t="s">
        <v>1327</v>
      </c>
      <c r="B3" s="187" t="s">
        <v>1328</v>
      </c>
      <c r="C3" s="188" t="s">
        <v>42</v>
      </c>
      <c r="D3" s="188" t="s">
        <v>1329</v>
      </c>
    </row>
    <row r="4" ht="36" customHeight="1" spans="1:4">
      <c r="A4" s="162" t="s">
        <v>1330</v>
      </c>
      <c r="B4" s="163">
        <f>SUM(B5:B10)</f>
        <v>14488</v>
      </c>
      <c r="C4" s="163">
        <f>SUM(C5:C10)</f>
        <v>15595</v>
      </c>
      <c r="D4" s="164">
        <f t="shared" ref="D4:D6" si="0">(C4-B4)/B4</f>
        <v>0.0764080618442849</v>
      </c>
    </row>
    <row r="5" ht="36" customHeight="1" spans="1:4">
      <c r="A5" s="165" t="s">
        <v>1331</v>
      </c>
      <c r="B5" s="166">
        <v>11013</v>
      </c>
      <c r="C5" s="166">
        <v>11117</v>
      </c>
      <c r="D5" s="164">
        <f t="shared" si="0"/>
        <v>0.00944338509034777</v>
      </c>
    </row>
    <row r="6" ht="36" customHeight="1" spans="1:4">
      <c r="A6" s="165" t="s">
        <v>1332</v>
      </c>
      <c r="B6" s="166">
        <v>46</v>
      </c>
      <c r="C6" s="166">
        <v>68</v>
      </c>
      <c r="D6" s="164">
        <f t="shared" si="0"/>
        <v>0.478260869565217</v>
      </c>
    </row>
    <row r="7" s="180" customFormat="1" ht="36" customHeight="1" spans="1:4">
      <c r="A7" s="165" t="s">
        <v>1333</v>
      </c>
      <c r="B7" s="167"/>
      <c r="C7" s="167"/>
      <c r="D7" s="164"/>
    </row>
    <row r="8" s="180" customFormat="1" ht="36" customHeight="1" spans="1:4">
      <c r="A8" s="165" t="s">
        <v>1334</v>
      </c>
      <c r="B8" s="167">
        <v>26</v>
      </c>
      <c r="C8" s="167"/>
      <c r="D8" s="164">
        <f t="shared" ref="D8:D16" si="1">(C8-B8)/B8</f>
        <v>-1</v>
      </c>
    </row>
    <row r="9" s="180" customFormat="1" ht="36" customHeight="1" spans="1:4">
      <c r="A9" s="165" t="s">
        <v>1335</v>
      </c>
      <c r="B9" s="167">
        <v>403</v>
      </c>
      <c r="C9" s="167">
        <v>310</v>
      </c>
      <c r="D9" s="164">
        <f t="shared" si="1"/>
        <v>-0.230769230769231</v>
      </c>
    </row>
    <row r="10" s="180" customFormat="1" ht="36" customHeight="1" spans="1:4">
      <c r="A10" s="165" t="s">
        <v>1336</v>
      </c>
      <c r="B10" s="167">
        <v>3000</v>
      </c>
      <c r="C10" s="167">
        <v>4100</v>
      </c>
      <c r="D10" s="164">
        <f t="shared" si="1"/>
        <v>0.366666666666667</v>
      </c>
    </row>
    <row r="11" ht="36" customHeight="1" spans="1:4">
      <c r="A11" s="162" t="s">
        <v>1337</v>
      </c>
      <c r="B11" s="163">
        <f>SUM(B12:B16)</f>
        <v>16537</v>
      </c>
      <c r="C11" s="163">
        <f>SUM(C12:C16)</f>
        <v>17364</v>
      </c>
      <c r="D11" s="164">
        <f t="shared" si="1"/>
        <v>0.050009070569027</v>
      </c>
    </row>
    <row r="12" ht="36" customHeight="1" spans="1:4">
      <c r="A12" s="165" t="s">
        <v>1331</v>
      </c>
      <c r="B12" s="166">
        <v>15160</v>
      </c>
      <c r="C12" s="166">
        <v>14569</v>
      </c>
      <c r="D12" s="164">
        <f t="shared" si="1"/>
        <v>-0.0389841688654354</v>
      </c>
    </row>
    <row r="13" ht="36" customHeight="1" spans="1:4">
      <c r="A13" s="165" t="s">
        <v>1332</v>
      </c>
      <c r="B13" s="166">
        <v>97</v>
      </c>
      <c r="C13" s="166">
        <v>105</v>
      </c>
      <c r="D13" s="164">
        <f t="shared" si="1"/>
        <v>0.0824742268041237</v>
      </c>
    </row>
    <row r="14" ht="36" customHeight="1" spans="1:4">
      <c r="A14" s="165" t="s">
        <v>1333</v>
      </c>
      <c r="B14" s="166">
        <v>1173</v>
      </c>
      <c r="C14" s="166">
        <v>2673</v>
      </c>
      <c r="D14" s="164">
        <f t="shared" si="1"/>
        <v>1.27877237851662</v>
      </c>
    </row>
    <row r="15" ht="36" customHeight="1" spans="1:4">
      <c r="A15" s="165" t="s">
        <v>1334</v>
      </c>
      <c r="B15" s="166">
        <v>1</v>
      </c>
      <c r="C15" s="166"/>
      <c r="D15" s="164">
        <f t="shared" si="1"/>
        <v>-1</v>
      </c>
    </row>
    <row r="16" ht="36" customHeight="1" spans="1:4">
      <c r="A16" s="165" t="s">
        <v>1335</v>
      </c>
      <c r="B16" s="166">
        <v>106</v>
      </c>
      <c r="C16" s="166">
        <v>17</v>
      </c>
      <c r="D16" s="164">
        <f t="shared" si="1"/>
        <v>-0.839622641509434</v>
      </c>
    </row>
    <row r="17" ht="36" customHeight="1" spans="1:4">
      <c r="A17" s="165" t="s">
        <v>1336</v>
      </c>
      <c r="B17" s="166"/>
      <c r="C17" s="166"/>
      <c r="D17" s="164"/>
    </row>
    <row r="18" ht="36" customHeight="1" spans="1:4">
      <c r="A18" s="162" t="s">
        <v>1338</v>
      </c>
      <c r="B18" s="163"/>
      <c r="C18" s="163"/>
      <c r="D18" s="164"/>
    </row>
    <row r="19" ht="36" customHeight="1" spans="1:4">
      <c r="A19" s="165" t="s">
        <v>1331</v>
      </c>
      <c r="B19" s="166"/>
      <c r="C19" s="166"/>
      <c r="D19" s="164"/>
    </row>
    <row r="20" ht="36" customHeight="1" spans="1:4">
      <c r="A20" s="165" t="s">
        <v>1332</v>
      </c>
      <c r="B20" s="166"/>
      <c r="C20" s="166"/>
      <c r="D20" s="164"/>
    </row>
    <row r="21" ht="36" customHeight="1" spans="1:4">
      <c r="A21" s="162" t="s">
        <v>1339</v>
      </c>
      <c r="B21" s="168"/>
      <c r="C21" s="163"/>
      <c r="D21" s="164"/>
    </row>
    <row r="22" ht="36" customHeight="1" spans="1:4">
      <c r="A22" s="165" t="s">
        <v>1331</v>
      </c>
      <c r="B22" s="169"/>
      <c r="C22" s="170"/>
      <c r="D22" s="164"/>
    </row>
    <row r="23" ht="36" customHeight="1" spans="1:4">
      <c r="A23" s="165" t="s">
        <v>1332</v>
      </c>
      <c r="B23" s="169"/>
      <c r="C23" s="171"/>
      <c r="D23" s="164"/>
    </row>
    <row r="24" ht="36" customHeight="1" spans="1:4">
      <c r="A24" s="165" t="s">
        <v>1333</v>
      </c>
      <c r="B24" s="169"/>
      <c r="C24" s="196"/>
      <c r="D24" s="164"/>
    </row>
    <row r="25" ht="36" customHeight="1" spans="1:4">
      <c r="A25" s="162" t="s">
        <v>1340</v>
      </c>
      <c r="B25" s="163"/>
      <c r="C25" s="163"/>
      <c r="D25" s="164"/>
    </row>
    <row r="26" ht="36" customHeight="1" spans="1:4">
      <c r="A26" s="165" t="s">
        <v>1331</v>
      </c>
      <c r="B26" s="166"/>
      <c r="C26" s="166"/>
      <c r="D26" s="164"/>
    </row>
    <row r="27" ht="36" customHeight="1" spans="1:4">
      <c r="A27" s="165" t="s">
        <v>1332</v>
      </c>
      <c r="B27" s="166"/>
      <c r="C27" s="166"/>
      <c r="D27" s="164"/>
    </row>
    <row r="28" ht="36" customHeight="1" spans="1:4">
      <c r="A28" s="165" t="s">
        <v>1333</v>
      </c>
      <c r="B28" s="172"/>
      <c r="C28" s="172"/>
      <c r="D28" s="164"/>
    </row>
    <row r="29" ht="36" customHeight="1" spans="1:4">
      <c r="A29" s="162" t="s">
        <v>1341</v>
      </c>
      <c r="B29" s="163">
        <f>SUM(B30:B35)</f>
        <v>4389</v>
      </c>
      <c r="C29" s="163">
        <f>SUM(C30:C35)</f>
        <v>7741</v>
      </c>
      <c r="D29" s="164">
        <f t="shared" ref="D29:D34" si="2">(C29-B29)/B29</f>
        <v>0.763727500569606</v>
      </c>
    </row>
    <row r="30" ht="36" customHeight="1" spans="1:4">
      <c r="A30" s="165" t="s">
        <v>1331</v>
      </c>
      <c r="B30" s="173">
        <v>1745</v>
      </c>
      <c r="C30" s="174">
        <v>1828</v>
      </c>
      <c r="D30" s="164">
        <f t="shared" si="2"/>
        <v>0.0475644699140401</v>
      </c>
    </row>
    <row r="31" ht="36" customHeight="1" spans="1:4">
      <c r="A31" s="165" t="s">
        <v>1332</v>
      </c>
      <c r="B31" s="175">
        <v>33</v>
      </c>
      <c r="C31" s="176">
        <v>1012</v>
      </c>
      <c r="D31" s="164">
        <f t="shared" si="2"/>
        <v>29.6666666666667</v>
      </c>
    </row>
    <row r="32" ht="36" customHeight="1" spans="1:4">
      <c r="A32" s="165" t="s">
        <v>1333</v>
      </c>
      <c r="B32" s="177">
        <v>2490</v>
      </c>
      <c r="C32" s="176">
        <v>4622</v>
      </c>
      <c r="D32" s="164">
        <f t="shared" si="2"/>
        <v>0.856224899598394</v>
      </c>
    </row>
    <row r="33" ht="36" customHeight="1" spans="1:4">
      <c r="A33" s="165" t="s">
        <v>1334</v>
      </c>
      <c r="B33" s="177">
        <v>119</v>
      </c>
      <c r="C33" s="176"/>
      <c r="D33" s="164">
        <f t="shared" si="2"/>
        <v>-1</v>
      </c>
    </row>
    <row r="34" ht="36" customHeight="1" spans="1:4">
      <c r="A34" s="165" t="s">
        <v>1335</v>
      </c>
      <c r="B34" s="177">
        <v>2</v>
      </c>
      <c r="C34" s="176">
        <v>3</v>
      </c>
      <c r="D34" s="164">
        <f t="shared" si="2"/>
        <v>0.5</v>
      </c>
    </row>
    <row r="35" ht="36" customHeight="1" spans="1:4">
      <c r="A35" s="165" t="s">
        <v>1342</v>
      </c>
      <c r="B35" s="178"/>
      <c r="C35" s="176">
        <v>276</v>
      </c>
      <c r="D35" s="164"/>
    </row>
    <row r="36" ht="36" customHeight="1" spans="1:4">
      <c r="A36" s="162" t="s">
        <v>1343</v>
      </c>
      <c r="B36" s="163"/>
      <c r="C36" s="163"/>
      <c r="D36" s="164"/>
    </row>
    <row r="37" ht="36" customHeight="1" spans="1:4">
      <c r="A37" s="165" t="s">
        <v>1331</v>
      </c>
      <c r="B37" s="178"/>
      <c r="C37" s="178"/>
      <c r="D37" s="164"/>
    </row>
    <row r="38" ht="36" customHeight="1" spans="1:4">
      <c r="A38" s="165" t="s">
        <v>1332</v>
      </c>
      <c r="B38" s="178"/>
      <c r="C38" s="178"/>
      <c r="D38" s="164"/>
    </row>
    <row r="39" ht="36" customHeight="1" spans="1:4">
      <c r="A39" s="165" t="s">
        <v>1333</v>
      </c>
      <c r="B39" s="178"/>
      <c r="C39" s="178"/>
      <c r="D39" s="164"/>
    </row>
    <row r="40" ht="36" customHeight="1" spans="1:4">
      <c r="A40" s="162" t="s">
        <v>1344</v>
      </c>
      <c r="B40" s="163"/>
      <c r="C40" s="163"/>
      <c r="D40" s="164"/>
    </row>
    <row r="41" ht="36" customHeight="1" spans="1:4">
      <c r="A41" s="165" t="s">
        <v>1331</v>
      </c>
      <c r="B41" s="178"/>
      <c r="C41" s="178"/>
      <c r="D41" s="164"/>
    </row>
    <row r="42" ht="36" customHeight="1" spans="1:4">
      <c r="A42" s="165" t="s">
        <v>1332</v>
      </c>
      <c r="B42" s="178"/>
      <c r="C42" s="178"/>
      <c r="D42" s="164"/>
    </row>
    <row r="43" ht="36" customHeight="1" spans="1:4">
      <c r="A43" s="165" t="s">
        <v>1333</v>
      </c>
      <c r="B43" s="178"/>
      <c r="C43" s="178"/>
      <c r="D43" s="164"/>
    </row>
    <row r="44" ht="36" customHeight="1" spans="1:4">
      <c r="A44" s="148" t="s">
        <v>1345</v>
      </c>
      <c r="B44" s="163">
        <f>SUM(B4,B11,B18,B21,B25,B29,B36,B40,)</f>
        <v>35414</v>
      </c>
      <c r="C44" s="163">
        <f>SUM(C4,C11,C18,C21,C25,C29,C36,C40,)</f>
        <v>40700</v>
      </c>
      <c r="D44" s="164">
        <f>(C44-B44)/B44</f>
        <v>0.149263003332016</v>
      </c>
    </row>
    <row r="45" ht="36" customHeight="1" spans="1:4">
      <c r="A45" s="179" t="s">
        <v>1346</v>
      </c>
      <c r="B45" s="166"/>
      <c r="C45" s="166"/>
      <c r="D45" s="164"/>
    </row>
    <row r="46" ht="28" customHeight="1" spans="1:4">
      <c r="A46" s="179" t="s">
        <v>1347</v>
      </c>
      <c r="B46" s="166"/>
      <c r="C46" s="166"/>
      <c r="D46" s="164"/>
    </row>
    <row r="47" ht="29" customHeight="1" spans="1:4">
      <c r="A47" s="197" t="s">
        <v>1348</v>
      </c>
      <c r="B47" s="166"/>
      <c r="C47" s="166"/>
      <c r="D47" s="164"/>
    </row>
    <row r="48" ht="36" customHeight="1" spans="1:4">
      <c r="A48" s="146" t="s">
        <v>1349</v>
      </c>
      <c r="B48" s="163"/>
      <c r="C48" s="163"/>
      <c r="D48" s="164"/>
    </row>
    <row r="49" ht="36" customHeight="1" spans="1:4">
      <c r="A49" s="146" t="s">
        <v>1350</v>
      </c>
      <c r="B49" s="163"/>
      <c r="C49" s="163"/>
      <c r="D49" s="164"/>
    </row>
    <row r="50" ht="36" customHeight="1" spans="1:4">
      <c r="A50" s="148" t="s">
        <v>1351</v>
      </c>
      <c r="B50" s="163">
        <f>SUM(B44,B48,B49)</f>
        <v>35414</v>
      </c>
      <c r="C50" s="163">
        <f>SUM(C44,C48,C49)</f>
        <v>40700</v>
      </c>
      <c r="D50" s="164">
        <f>(C50-B50)/B50</f>
        <v>0.149263003332016</v>
      </c>
    </row>
  </sheetData>
  <autoFilter ref="A3:D50">
    <extLst/>
  </autoFilter>
  <mergeCells count="1">
    <mergeCell ref="A1:D1"/>
  </mergeCells>
  <conditionalFormatting sqref="D4:G4 E5:G39 B19:C20 C22:C24 B5:C17 B44:C47 E44:G50 B37:C39 B30:C35 B25:C28 D5:D50">
    <cfRule type="cellIs" dxfId="3" priority="3" stopIfTrue="1" operator="lessThanOrEqual">
      <formula>-1</formula>
    </cfRule>
  </conditionalFormatting>
  <conditionalFormatting sqref="B41:C43 E41:G43">
    <cfRule type="cellIs" dxfId="3" priority="2"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showZeros="0" view="pageBreakPreview" zoomScaleNormal="100" workbookViewId="0">
      <pane ySplit="3" topLeftCell="A24" activePane="bottomLeft" state="frozen"/>
      <selection/>
      <selection pane="bottomLeft" activeCell="A4" sqref="A4:D58"/>
    </sheetView>
  </sheetViews>
  <sheetFormatPr defaultColWidth="9" defaultRowHeight="14.25" outlineLevelCol="3"/>
  <cols>
    <col min="1" max="1" width="50.75" style="149" customWidth="1"/>
    <col min="2" max="3" width="21.625" style="150" customWidth="1"/>
    <col min="4" max="4" width="21.625" style="151" customWidth="1"/>
    <col min="5" max="16384" width="9" style="149"/>
  </cols>
  <sheetData>
    <row r="1" ht="45" customHeight="1" spans="1:4">
      <c r="A1" s="181" t="s">
        <v>1352</v>
      </c>
      <c r="B1" s="182"/>
      <c r="C1" s="182"/>
      <c r="D1" s="183"/>
    </row>
    <row r="2" ht="20.1" customHeight="1" spans="1:4">
      <c r="A2" s="184"/>
      <c r="B2" s="185"/>
      <c r="C2" s="185"/>
      <c r="D2" s="186" t="s">
        <v>1353</v>
      </c>
    </row>
    <row r="3" ht="45" customHeight="1" spans="1:4">
      <c r="A3" s="123" t="s">
        <v>1083</v>
      </c>
      <c r="B3" s="187" t="s">
        <v>1328</v>
      </c>
      <c r="C3" s="188" t="s">
        <v>42</v>
      </c>
      <c r="D3" s="189" t="s">
        <v>1329</v>
      </c>
    </row>
    <row r="4" ht="36" customHeight="1" spans="1:4">
      <c r="A4" s="126" t="s">
        <v>1354</v>
      </c>
      <c r="B4" s="127">
        <f>SUM(B5:B8)</f>
        <v>13764</v>
      </c>
      <c r="C4" s="127">
        <f>SUM(C5:C8)</f>
        <v>15410</v>
      </c>
      <c r="D4" s="128">
        <f>(C4-B4)/B4</f>
        <v>0.119587329264749</v>
      </c>
    </row>
    <row r="5" ht="36" customHeight="1" spans="1:4">
      <c r="A5" s="129" t="s">
        <v>1355</v>
      </c>
      <c r="B5" s="130">
        <v>13445</v>
      </c>
      <c r="C5" s="131">
        <v>14975</v>
      </c>
      <c r="D5" s="128">
        <f t="shared" ref="D5:D33" si="0">(C5-B5)/B5</f>
        <v>0.113796950539234</v>
      </c>
    </row>
    <row r="6" ht="36" customHeight="1" spans="1:4">
      <c r="A6" s="129" t="s">
        <v>1356</v>
      </c>
      <c r="B6" s="130">
        <v>201</v>
      </c>
      <c r="C6" s="131">
        <v>257</v>
      </c>
      <c r="D6" s="128">
        <f t="shared" si="0"/>
        <v>0.278606965174129</v>
      </c>
    </row>
    <row r="7" ht="36" customHeight="1" spans="1:4">
      <c r="A7" s="129" t="s">
        <v>1357</v>
      </c>
      <c r="B7" s="130">
        <v>5</v>
      </c>
      <c r="C7" s="131"/>
      <c r="D7" s="128">
        <f t="shared" si="0"/>
        <v>-1</v>
      </c>
    </row>
    <row r="8" ht="36" customHeight="1" spans="1:4">
      <c r="A8" s="129" t="s">
        <v>1358</v>
      </c>
      <c r="B8" s="130">
        <v>113</v>
      </c>
      <c r="C8" s="131">
        <v>178</v>
      </c>
      <c r="D8" s="128">
        <f t="shared" si="0"/>
        <v>0.575221238938053</v>
      </c>
    </row>
    <row r="9" ht="36" customHeight="1" spans="1:4">
      <c r="A9" s="126" t="s">
        <v>1359</v>
      </c>
      <c r="B9" s="127">
        <f>SUM(B10:B13)</f>
        <v>17152</v>
      </c>
      <c r="C9" s="127">
        <f>SUM(C10:C13)</f>
        <v>17312</v>
      </c>
      <c r="D9" s="128">
        <f t="shared" si="0"/>
        <v>0.00932835820895522</v>
      </c>
    </row>
    <row r="10" ht="36" customHeight="1" spans="1:4">
      <c r="A10" s="129" t="s">
        <v>1355</v>
      </c>
      <c r="B10" s="132">
        <v>16770</v>
      </c>
      <c r="C10" s="131">
        <v>17284</v>
      </c>
      <c r="D10" s="128">
        <f t="shared" si="0"/>
        <v>0.0306499701848539</v>
      </c>
    </row>
    <row r="11" customFormat="1" ht="36" customHeight="1" spans="1:4">
      <c r="A11" s="129" t="s">
        <v>1356</v>
      </c>
      <c r="B11" s="132"/>
      <c r="C11" s="131"/>
      <c r="D11" s="128"/>
    </row>
    <row r="12" customFormat="1" ht="36" customHeight="1" spans="1:4">
      <c r="A12" s="129" t="s">
        <v>1357</v>
      </c>
      <c r="B12" s="132"/>
      <c r="C12" s="131"/>
      <c r="D12" s="128"/>
    </row>
    <row r="13" customFormat="1" ht="36" customHeight="1" spans="1:4">
      <c r="A13" s="129" t="s">
        <v>1358</v>
      </c>
      <c r="B13" s="132">
        <v>382</v>
      </c>
      <c r="C13" s="131">
        <v>28</v>
      </c>
      <c r="D13" s="128">
        <f t="shared" si="0"/>
        <v>-0.926701570680628</v>
      </c>
    </row>
    <row r="14" s="180" customFormat="1" ht="36" customHeight="1" spans="1:4">
      <c r="A14" s="126" t="s">
        <v>1360</v>
      </c>
      <c r="B14" s="133"/>
      <c r="C14" s="134"/>
      <c r="D14" s="128"/>
    </row>
    <row r="15" s="180" customFormat="1" ht="36" customHeight="1" spans="1:4">
      <c r="A15" s="129" t="s">
        <v>1355</v>
      </c>
      <c r="B15" s="135"/>
      <c r="C15" s="136"/>
      <c r="D15" s="128"/>
    </row>
    <row r="16" s="180" customFormat="1" ht="36" customHeight="1" spans="1:4">
      <c r="A16" s="126" t="s">
        <v>1361</v>
      </c>
      <c r="B16" s="127"/>
      <c r="C16" s="127"/>
      <c r="D16" s="128"/>
    </row>
    <row r="17" s="180" customFormat="1" ht="36" customHeight="1" spans="1:4">
      <c r="A17" s="129" t="s">
        <v>1355</v>
      </c>
      <c r="B17" s="135"/>
      <c r="C17" s="137"/>
      <c r="D17" s="128"/>
    </row>
    <row r="18" s="180" customFormat="1" ht="36" customHeight="1" spans="1:4">
      <c r="A18" s="126" t="s">
        <v>1362</v>
      </c>
      <c r="B18" s="138"/>
      <c r="C18" s="127"/>
      <c r="D18" s="128"/>
    </row>
    <row r="19" s="180" customFormat="1" ht="36" customHeight="1" spans="1:4">
      <c r="A19" s="129" t="s">
        <v>1355</v>
      </c>
      <c r="B19" s="137"/>
      <c r="C19" s="137"/>
      <c r="D19" s="128"/>
    </row>
    <row r="20" s="180" customFormat="1" ht="36" customHeight="1" spans="1:4">
      <c r="A20" s="126" t="s">
        <v>1363</v>
      </c>
      <c r="B20" s="127">
        <f>SUM(B21:B24)</f>
        <v>4163</v>
      </c>
      <c r="C20" s="139">
        <f>SUM(C21:C24)</f>
        <v>4460</v>
      </c>
      <c r="D20" s="128">
        <f t="shared" si="0"/>
        <v>0.0713427816478501</v>
      </c>
    </row>
    <row r="21" ht="36" customHeight="1" spans="1:4">
      <c r="A21" s="129" t="s">
        <v>1355</v>
      </c>
      <c r="B21" s="140">
        <v>4071</v>
      </c>
      <c r="C21" s="131">
        <v>4299</v>
      </c>
      <c r="D21" s="128">
        <f t="shared" si="0"/>
        <v>0.056005895357406</v>
      </c>
    </row>
    <row r="22" ht="36" customHeight="1" spans="1:4">
      <c r="A22" s="129" t="s">
        <v>1356</v>
      </c>
      <c r="B22" s="140">
        <v>89</v>
      </c>
      <c r="C22" s="131">
        <v>158</v>
      </c>
      <c r="D22" s="128">
        <f t="shared" si="0"/>
        <v>0.775280898876405</v>
      </c>
    </row>
    <row r="23" ht="36" customHeight="1" spans="1:4">
      <c r="A23" s="129" t="s">
        <v>1357</v>
      </c>
      <c r="B23" s="140">
        <v>3</v>
      </c>
      <c r="C23" s="131"/>
      <c r="D23" s="128">
        <f t="shared" si="0"/>
        <v>-1</v>
      </c>
    </row>
    <row r="24" ht="36" customHeight="1" spans="1:4">
      <c r="A24" s="129" t="s">
        <v>1358</v>
      </c>
      <c r="B24" s="140"/>
      <c r="C24" s="131">
        <v>3</v>
      </c>
      <c r="D24" s="128"/>
    </row>
    <row r="25" ht="36" customHeight="1" spans="1:4">
      <c r="A25" s="126" t="s">
        <v>1364</v>
      </c>
      <c r="B25" s="127"/>
      <c r="C25" s="141"/>
      <c r="D25" s="128"/>
    </row>
    <row r="26" ht="36" customHeight="1" spans="1:4">
      <c r="A26" s="129" t="s">
        <v>1355</v>
      </c>
      <c r="B26" s="142"/>
      <c r="C26" s="142"/>
      <c r="D26" s="128"/>
    </row>
    <row r="27" ht="36" customHeight="1" spans="1:4">
      <c r="A27" s="126" t="s">
        <v>1365</v>
      </c>
      <c r="B27" s="127"/>
      <c r="C27" s="127"/>
      <c r="D27" s="128"/>
    </row>
    <row r="28" ht="36" customHeight="1" spans="1:4">
      <c r="A28" s="129" t="s">
        <v>1355</v>
      </c>
      <c r="B28" s="142"/>
      <c r="C28" s="142"/>
      <c r="D28" s="128"/>
    </row>
    <row r="29" ht="36" customHeight="1" spans="1:4">
      <c r="A29" s="143" t="s">
        <v>1366</v>
      </c>
      <c r="B29" s="127">
        <f>SUM(B4,B9,B14,B16,B18,B20,B25,B27,)</f>
        <v>35079</v>
      </c>
      <c r="C29" s="127">
        <f>SUM(C4,C9,C14,C16,C18,C20,C25,C27,)</f>
        <v>37182</v>
      </c>
      <c r="D29" s="128">
        <f t="shared" si="0"/>
        <v>0.0599503976738219</v>
      </c>
    </row>
    <row r="30" ht="36" customHeight="1" spans="1:4">
      <c r="A30" s="129" t="s">
        <v>1367</v>
      </c>
      <c r="B30" s="144"/>
      <c r="C30" s="145"/>
      <c r="D30" s="128" t="e">
        <f t="shared" si="0"/>
        <v>#DIV/0!</v>
      </c>
    </row>
    <row r="31" ht="36" customHeight="1" spans="1:4">
      <c r="A31" s="146" t="s">
        <v>1368</v>
      </c>
      <c r="B31" s="147"/>
      <c r="C31" s="147"/>
      <c r="D31" s="128" t="e">
        <f t="shared" si="0"/>
        <v>#DIV/0!</v>
      </c>
    </row>
    <row r="32" ht="36" customHeight="1" spans="1:4">
      <c r="A32" s="146" t="s">
        <v>1369</v>
      </c>
      <c r="B32" s="147"/>
      <c r="C32" s="147"/>
      <c r="D32" s="128" t="e">
        <f t="shared" si="0"/>
        <v>#DIV/0!</v>
      </c>
    </row>
    <row r="33" ht="36" customHeight="1" spans="1:4">
      <c r="A33" s="148" t="s">
        <v>1036</v>
      </c>
      <c r="B33" s="141">
        <f>SUM(B29,B31,B32)</f>
        <v>35079</v>
      </c>
      <c r="C33" s="141">
        <f>SUM(C29,C31,C32)</f>
        <v>37182</v>
      </c>
      <c r="D33" s="128">
        <f t="shared" si="0"/>
        <v>0.0599503976738219</v>
      </c>
    </row>
  </sheetData>
  <autoFilter ref="A3:D33">
    <extLst/>
  </autoFilter>
  <mergeCells count="1">
    <mergeCell ref="A1:D1"/>
  </mergeCells>
  <printOptions horizontalCentered="1"/>
  <pageMargins left="0.471527777777778" right="0.393055555555556" top="0.747916666666667" bottom="0.747916666666667" header="0.313888888888889" footer="0.313888888888889"/>
  <pageSetup paperSize="9" scale="75" orientation="portrait" horizontalDpi="6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7"/>
  <sheetViews>
    <sheetView showZeros="0" view="pageBreakPreview" zoomScaleNormal="100" workbookViewId="0">
      <pane ySplit="3" topLeftCell="A16" activePane="bottomLeft" state="frozen"/>
      <selection/>
      <selection pane="bottomLeft" activeCell="A1" sqref="$A1:$XFD1048576"/>
    </sheetView>
  </sheetViews>
  <sheetFormatPr defaultColWidth="9" defaultRowHeight="14.25" outlineLevelCol="3"/>
  <cols>
    <col min="1" max="1" width="50.75" style="153" customWidth="1"/>
    <col min="2" max="4" width="21.625" style="153" customWidth="1"/>
    <col min="5" max="16384" width="9" style="153"/>
  </cols>
  <sheetData>
    <row r="1" ht="45" customHeight="1" spans="1:4">
      <c r="A1" s="154" t="s">
        <v>1370</v>
      </c>
      <c r="B1" s="154"/>
      <c r="C1" s="154"/>
      <c r="D1" s="154"/>
    </row>
    <row r="2" ht="20.1" customHeight="1" spans="1:4">
      <c r="A2" s="155"/>
      <c r="B2" s="156"/>
      <c r="C2" s="157"/>
      <c r="D2" s="158" t="s">
        <v>39</v>
      </c>
    </row>
    <row r="3" ht="45" customHeight="1" spans="1:4">
      <c r="A3" s="159" t="s">
        <v>1327</v>
      </c>
      <c r="B3" s="160" t="s">
        <v>1328</v>
      </c>
      <c r="C3" s="161" t="s">
        <v>42</v>
      </c>
      <c r="D3" s="161" t="s">
        <v>1329</v>
      </c>
    </row>
    <row r="4" ht="36" customHeight="1" spans="1:4">
      <c r="A4" s="162" t="s">
        <v>1330</v>
      </c>
      <c r="B4" s="163">
        <f>SUM(B5:B10)</f>
        <v>14488</v>
      </c>
      <c r="C4" s="163">
        <f>SUM(C5:C10)</f>
        <v>15595</v>
      </c>
      <c r="D4" s="164">
        <f t="shared" ref="D4:D6" si="0">(C4-B4)/B4</f>
        <v>0.0764080618442849</v>
      </c>
    </row>
    <row r="5" ht="36" customHeight="1" spans="1:4">
      <c r="A5" s="165" t="s">
        <v>1331</v>
      </c>
      <c r="B5" s="166">
        <v>11013</v>
      </c>
      <c r="C5" s="166">
        <v>11117</v>
      </c>
      <c r="D5" s="164">
        <f t="shared" si="0"/>
        <v>0.00944338509034777</v>
      </c>
    </row>
    <row r="6" ht="36" customHeight="1" spans="1:4">
      <c r="A6" s="165" t="s">
        <v>1332</v>
      </c>
      <c r="B6" s="166">
        <v>46</v>
      </c>
      <c r="C6" s="166">
        <v>68</v>
      </c>
      <c r="D6" s="164">
        <f t="shared" si="0"/>
        <v>0.478260869565217</v>
      </c>
    </row>
    <row r="7" s="152" customFormat="1" ht="36" customHeight="1" spans="1:4">
      <c r="A7" s="165" t="s">
        <v>1333</v>
      </c>
      <c r="B7" s="167"/>
      <c r="C7" s="167"/>
      <c r="D7" s="164"/>
    </row>
    <row r="8" s="152" customFormat="1" ht="36" customHeight="1" spans="1:4">
      <c r="A8" s="165" t="s">
        <v>1334</v>
      </c>
      <c r="B8" s="167">
        <v>26</v>
      </c>
      <c r="C8" s="167"/>
      <c r="D8" s="164">
        <f t="shared" ref="D8:D16" si="1">(C8-B8)/B8</f>
        <v>-1</v>
      </c>
    </row>
    <row r="9" s="152" customFormat="1" ht="36" customHeight="1" spans="1:4">
      <c r="A9" s="165" t="s">
        <v>1335</v>
      </c>
      <c r="B9" s="167">
        <v>403</v>
      </c>
      <c r="C9" s="167">
        <v>310</v>
      </c>
      <c r="D9" s="164">
        <f t="shared" si="1"/>
        <v>-0.230769230769231</v>
      </c>
    </row>
    <row r="10" s="152" customFormat="1" ht="36" customHeight="1" spans="1:4">
      <c r="A10" s="165" t="s">
        <v>1336</v>
      </c>
      <c r="B10" s="167">
        <v>3000</v>
      </c>
      <c r="C10" s="167">
        <v>4100</v>
      </c>
      <c r="D10" s="164">
        <f t="shared" si="1"/>
        <v>0.366666666666667</v>
      </c>
    </row>
    <row r="11" s="152" customFormat="1" ht="36" customHeight="1" spans="1:4">
      <c r="A11" s="162" t="s">
        <v>1337</v>
      </c>
      <c r="B11" s="163">
        <f>SUM(B12:B16)</f>
        <v>16537</v>
      </c>
      <c r="C11" s="163">
        <f>SUM(C12:C16)</f>
        <v>17364</v>
      </c>
      <c r="D11" s="164">
        <f t="shared" si="1"/>
        <v>0.050009070569027</v>
      </c>
    </row>
    <row r="12" s="152" customFormat="1" ht="36" customHeight="1" spans="1:4">
      <c r="A12" s="165" t="s">
        <v>1331</v>
      </c>
      <c r="B12" s="166">
        <v>15160</v>
      </c>
      <c r="C12" s="166">
        <v>14569</v>
      </c>
      <c r="D12" s="164">
        <f t="shared" si="1"/>
        <v>-0.0389841688654354</v>
      </c>
    </row>
    <row r="13" ht="36" customHeight="1" spans="1:4">
      <c r="A13" s="165" t="s">
        <v>1332</v>
      </c>
      <c r="B13" s="166">
        <v>97</v>
      </c>
      <c r="C13" s="166">
        <v>105</v>
      </c>
      <c r="D13" s="164">
        <f t="shared" si="1"/>
        <v>0.0824742268041237</v>
      </c>
    </row>
    <row r="14" ht="36" customHeight="1" spans="1:4">
      <c r="A14" s="165" t="s">
        <v>1333</v>
      </c>
      <c r="B14" s="166">
        <v>1173</v>
      </c>
      <c r="C14" s="166">
        <v>2673</v>
      </c>
      <c r="D14" s="164">
        <f t="shared" si="1"/>
        <v>1.27877237851662</v>
      </c>
    </row>
    <row r="15" ht="36" customHeight="1" spans="1:4">
      <c r="A15" s="165" t="s">
        <v>1334</v>
      </c>
      <c r="B15" s="166">
        <v>1</v>
      </c>
      <c r="C15" s="166"/>
      <c r="D15" s="164">
        <f t="shared" si="1"/>
        <v>-1</v>
      </c>
    </row>
    <row r="16" ht="36" customHeight="1" spans="1:4">
      <c r="A16" s="165" t="s">
        <v>1335</v>
      </c>
      <c r="B16" s="166">
        <v>106</v>
      </c>
      <c r="C16" s="166">
        <v>17</v>
      </c>
      <c r="D16" s="164">
        <f t="shared" si="1"/>
        <v>-0.839622641509434</v>
      </c>
    </row>
    <row r="17" ht="36" customHeight="1" spans="1:4">
      <c r="A17" s="165" t="s">
        <v>1336</v>
      </c>
      <c r="B17" s="166"/>
      <c r="C17" s="166"/>
      <c r="D17" s="164"/>
    </row>
    <row r="18" ht="36" customHeight="1" spans="1:4">
      <c r="A18" s="162" t="s">
        <v>1338</v>
      </c>
      <c r="B18" s="163"/>
      <c r="C18" s="163"/>
      <c r="D18" s="164"/>
    </row>
    <row r="19" ht="36" customHeight="1" spans="1:4">
      <c r="A19" s="165" t="s">
        <v>1331</v>
      </c>
      <c r="B19" s="166"/>
      <c r="C19" s="166"/>
      <c r="D19" s="164"/>
    </row>
    <row r="20" ht="36" customHeight="1" spans="1:4">
      <c r="A20" s="165" t="s">
        <v>1332</v>
      </c>
      <c r="B20" s="166"/>
      <c r="C20" s="166"/>
      <c r="D20" s="164"/>
    </row>
    <row r="21" ht="36" customHeight="1" spans="1:4">
      <c r="A21" s="162" t="s">
        <v>1339</v>
      </c>
      <c r="B21" s="168"/>
      <c r="C21" s="163"/>
      <c r="D21" s="164"/>
    </row>
    <row r="22" ht="36" customHeight="1" spans="1:4">
      <c r="A22" s="165" t="s">
        <v>1331</v>
      </c>
      <c r="B22" s="169"/>
      <c r="C22" s="170"/>
      <c r="D22" s="164"/>
    </row>
    <row r="23" ht="36" customHeight="1" spans="1:4">
      <c r="A23" s="165" t="s">
        <v>1332</v>
      </c>
      <c r="B23" s="169"/>
      <c r="C23" s="171"/>
      <c r="D23" s="164"/>
    </row>
    <row r="24" ht="36" customHeight="1" spans="1:4">
      <c r="A24" s="162" t="s">
        <v>1340</v>
      </c>
      <c r="B24" s="163"/>
      <c r="C24" s="163"/>
      <c r="D24" s="164"/>
    </row>
    <row r="25" ht="36" customHeight="1" spans="1:4">
      <c r="A25" s="165" t="s">
        <v>1331</v>
      </c>
      <c r="B25" s="166"/>
      <c r="C25" s="166"/>
      <c r="D25" s="164"/>
    </row>
    <row r="26" ht="36" customHeight="1" spans="1:4">
      <c r="A26" s="165" t="s">
        <v>1332</v>
      </c>
      <c r="B26" s="166"/>
      <c r="C26" s="166"/>
      <c r="D26" s="164"/>
    </row>
    <row r="27" ht="36" customHeight="1" spans="1:4">
      <c r="A27" s="165" t="s">
        <v>1333</v>
      </c>
      <c r="B27" s="172"/>
      <c r="C27" s="172"/>
      <c r="D27" s="164"/>
    </row>
    <row r="28" ht="36" customHeight="1" spans="1:4">
      <c r="A28" s="162" t="s">
        <v>1341</v>
      </c>
      <c r="B28" s="163">
        <f>SUM(B29:B34)</f>
        <v>4389</v>
      </c>
      <c r="C28" s="163">
        <f>SUM(C29:C34)</f>
        <v>7741</v>
      </c>
      <c r="D28" s="164">
        <f t="shared" ref="D28:D33" si="2">(C28-B28)/B28</f>
        <v>0.763727500569606</v>
      </c>
    </row>
    <row r="29" ht="36" customHeight="1" spans="1:4">
      <c r="A29" s="165" t="s">
        <v>1331</v>
      </c>
      <c r="B29" s="173">
        <v>1745</v>
      </c>
      <c r="C29" s="174">
        <v>1828</v>
      </c>
      <c r="D29" s="164">
        <f t="shared" si="2"/>
        <v>0.0475644699140401</v>
      </c>
    </row>
    <row r="30" ht="36" customHeight="1" spans="1:4">
      <c r="A30" s="165" t="s">
        <v>1332</v>
      </c>
      <c r="B30" s="175">
        <v>33</v>
      </c>
      <c r="C30" s="176">
        <v>1012</v>
      </c>
      <c r="D30" s="164">
        <f t="shared" si="2"/>
        <v>29.6666666666667</v>
      </c>
    </row>
    <row r="31" ht="36" customHeight="1" spans="1:4">
      <c r="A31" s="165" t="s">
        <v>1333</v>
      </c>
      <c r="B31" s="177">
        <v>2490</v>
      </c>
      <c r="C31" s="176">
        <v>4622</v>
      </c>
      <c r="D31" s="164">
        <f t="shared" si="2"/>
        <v>0.856224899598394</v>
      </c>
    </row>
    <row r="32" ht="36" customHeight="1" spans="1:4">
      <c r="A32" s="165" t="s">
        <v>1334</v>
      </c>
      <c r="B32" s="177">
        <v>119</v>
      </c>
      <c r="C32" s="176"/>
      <c r="D32" s="164">
        <f t="shared" si="2"/>
        <v>-1</v>
      </c>
    </row>
    <row r="33" ht="36" customHeight="1" spans="1:4">
      <c r="A33" s="165" t="s">
        <v>1335</v>
      </c>
      <c r="B33" s="177">
        <v>2</v>
      </c>
      <c r="C33" s="176">
        <v>3</v>
      </c>
      <c r="D33" s="164">
        <f t="shared" si="2"/>
        <v>0.5</v>
      </c>
    </row>
    <row r="34" ht="36" customHeight="1" spans="1:4">
      <c r="A34" s="165" t="s">
        <v>1342</v>
      </c>
      <c r="B34" s="178"/>
      <c r="C34" s="176">
        <v>276</v>
      </c>
      <c r="D34" s="164"/>
    </row>
    <row r="35" ht="36" customHeight="1" spans="1:4">
      <c r="A35" s="162" t="s">
        <v>1343</v>
      </c>
      <c r="B35" s="163"/>
      <c r="C35" s="163"/>
      <c r="D35" s="164"/>
    </row>
    <row r="36" ht="36" customHeight="1" spans="1:4">
      <c r="A36" s="165" t="s">
        <v>1331</v>
      </c>
      <c r="B36" s="178"/>
      <c r="C36" s="178"/>
      <c r="D36" s="164"/>
    </row>
    <row r="37" ht="36" customHeight="1" spans="1:4">
      <c r="A37" s="165" t="s">
        <v>1332</v>
      </c>
      <c r="B37" s="178"/>
      <c r="C37" s="178"/>
      <c r="D37" s="164"/>
    </row>
    <row r="38" ht="36" customHeight="1" spans="1:4">
      <c r="A38" s="165" t="s">
        <v>1333</v>
      </c>
      <c r="B38" s="178"/>
      <c r="C38" s="178"/>
      <c r="D38" s="164"/>
    </row>
    <row r="39" ht="36" customHeight="1" spans="1:4">
      <c r="A39" s="162" t="s">
        <v>1344</v>
      </c>
      <c r="B39" s="163"/>
      <c r="C39" s="163"/>
      <c r="D39" s="164"/>
    </row>
    <row r="40" ht="36" customHeight="1" spans="1:4">
      <c r="A40" s="165" t="s">
        <v>1331</v>
      </c>
      <c r="B40" s="178"/>
      <c r="C40" s="178"/>
      <c r="D40" s="164"/>
    </row>
    <row r="41" ht="36" customHeight="1" spans="1:4">
      <c r="A41" s="165" t="s">
        <v>1332</v>
      </c>
      <c r="B41" s="178"/>
      <c r="C41" s="178"/>
      <c r="D41" s="164"/>
    </row>
    <row r="42" ht="36" customHeight="1" spans="1:4">
      <c r="A42" s="148" t="s">
        <v>1345</v>
      </c>
      <c r="B42" s="163">
        <f>SUM(B4,B11,B18,B21,B24,B28,B35,B39,)</f>
        <v>35414</v>
      </c>
      <c r="C42" s="163">
        <f>SUM(C4,C11,C18,C21,C24,C28,C35,C39,)</f>
        <v>40700</v>
      </c>
      <c r="D42" s="164">
        <f>(C42-B42)/B42</f>
        <v>0.149263003332016</v>
      </c>
    </row>
    <row r="43" ht="36" customHeight="1" spans="1:4">
      <c r="A43" s="179" t="s">
        <v>1346</v>
      </c>
      <c r="B43" s="166"/>
      <c r="C43" s="166"/>
      <c r="D43" s="164"/>
    </row>
    <row r="44" ht="36" customHeight="1" spans="1:4">
      <c r="A44" s="179" t="s">
        <v>1347</v>
      </c>
      <c r="B44" s="166"/>
      <c r="C44" s="166"/>
      <c r="D44" s="164"/>
    </row>
    <row r="45" ht="36" customHeight="1" spans="1:4">
      <c r="A45" s="146" t="s">
        <v>1349</v>
      </c>
      <c r="B45" s="163"/>
      <c r="C45" s="163"/>
      <c r="D45" s="164"/>
    </row>
    <row r="46" ht="36" customHeight="1" spans="1:4">
      <c r="A46" s="146" t="s">
        <v>1350</v>
      </c>
      <c r="B46" s="163"/>
      <c r="C46" s="163"/>
      <c r="D46" s="164"/>
    </row>
    <row r="47" ht="36" customHeight="1" spans="1:4">
      <c r="A47" s="148" t="s">
        <v>1351</v>
      </c>
      <c r="B47" s="163">
        <f>SUM(B42,B45,B46)</f>
        <v>35414</v>
      </c>
      <c r="C47" s="163">
        <f>SUM(C42,C45,C46)</f>
        <v>40700</v>
      </c>
      <c r="D47" s="164">
        <f>(C47-B47)/B47</f>
        <v>0.149263003332016</v>
      </c>
    </row>
  </sheetData>
  <autoFilter ref="A3:D47">
    <extLst/>
  </autoFilter>
  <mergeCells count="1">
    <mergeCell ref="A1:D1"/>
  </mergeCells>
  <conditionalFormatting sqref="D4:D47 B42:C44 B24:C27 B36:C38 B29:C34 B19:C20 C22:C23 B5:C17">
    <cfRule type="cellIs" dxfId="3" priority="2" stopIfTrue="1" operator="lessThanOrEqual">
      <formula>-1</formula>
    </cfRule>
  </conditionalFormatting>
  <conditionalFormatting sqref="B40:C41">
    <cfRule type="cellIs" dxfId="3" priority="1" stopIfTrue="1" operator="lessThanOrEqual">
      <formula>-1</formula>
    </cfRule>
  </conditionalFormatting>
  <printOptions horizontalCentered="1"/>
  <pageMargins left="0.393055555555556" right="0.393055555555556" top="0.747916666666667" bottom="0.747916666666667" header="0.313888888888889" footer="0.313888888888889"/>
  <pageSetup paperSize="9" scale="75" orientation="portrait" horizontalDpi="6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5"/>
  <sheetViews>
    <sheetView showZeros="0" view="pageBreakPreview" zoomScaleNormal="100" workbookViewId="0">
      <selection activeCell="A1" sqref="$A1:$XFD1048576"/>
    </sheetView>
  </sheetViews>
  <sheetFormatPr defaultColWidth="9" defaultRowHeight="14.25" outlineLevelCol="3"/>
  <cols>
    <col min="1" max="1" width="50.75" style="116" customWidth="1"/>
    <col min="2" max="3" width="21.625" style="117" customWidth="1"/>
    <col min="4" max="4" width="21.625" style="116" customWidth="1"/>
    <col min="5" max="245" width="9" style="116"/>
    <col min="246" max="246" width="41.625" style="116" customWidth="1"/>
    <col min="247" max="248" width="14.5" style="116" customWidth="1"/>
    <col min="249" max="249" width="13.875" style="116" customWidth="1"/>
    <col min="250" max="252" width="9" style="116"/>
    <col min="253" max="254" width="10.5" style="116" customWidth="1"/>
    <col min="255" max="501" width="9" style="116"/>
    <col min="502" max="502" width="41.625" style="116" customWidth="1"/>
    <col min="503" max="504" width="14.5" style="116" customWidth="1"/>
    <col min="505" max="505" width="13.875" style="116" customWidth="1"/>
    <col min="506" max="508" width="9" style="116"/>
    <col min="509" max="510" width="10.5" style="116" customWidth="1"/>
    <col min="511" max="757" width="9" style="116"/>
    <col min="758" max="758" width="41.625" style="116" customWidth="1"/>
    <col min="759" max="760" width="14.5" style="116" customWidth="1"/>
    <col min="761" max="761" width="13.875" style="116" customWidth="1"/>
    <col min="762" max="764" width="9" style="116"/>
    <col min="765" max="766" width="10.5" style="116" customWidth="1"/>
    <col min="767" max="1013" width="9" style="116"/>
    <col min="1014" max="1014" width="41.625" style="116" customWidth="1"/>
    <col min="1015" max="1016" width="14.5" style="116" customWidth="1"/>
    <col min="1017" max="1017" width="13.875" style="116" customWidth="1"/>
    <col min="1018" max="1020" width="9" style="116"/>
    <col min="1021" max="1022" width="10.5" style="116" customWidth="1"/>
    <col min="1023" max="1269" width="9" style="116"/>
    <col min="1270" max="1270" width="41.625" style="116" customWidth="1"/>
    <col min="1271" max="1272" width="14.5" style="116" customWidth="1"/>
    <col min="1273" max="1273" width="13.875" style="116" customWidth="1"/>
    <col min="1274" max="1276" width="9" style="116"/>
    <col min="1277" max="1278" width="10.5" style="116" customWidth="1"/>
    <col min="1279" max="1525" width="9" style="116"/>
    <col min="1526" max="1526" width="41.625" style="116" customWidth="1"/>
    <col min="1527" max="1528" width="14.5" style="116" customWidth="1"/>
    <col min="1529" max="1529" width="13.875" style="116" customWidth="1"/>
    <col min="1530" max="1532" width="9" style="116"/>
    <col min="1533" max="1534" width="10.5" style="116" customWidth="1"/>
    <col min="1535" max="1781" width="9" style="116"/>
    <col min="1782" max="1782" width="41.625" style="116" customWidth="1"/>
    <col min="1783" max="1784" width="14.5" style="116" customWidth="1"/>
    <col min="1785" max="1785" width="13.875" style="116" customWidth="1"/>
    <col min="1786" max="1788" width="9" style="116"/>
    <col min="1789" max="1790" width="10.5" style="116" customWidth="1"/>
    <col min="1791" max="2037" width="9" style="116"/>
    <col min="2038" max="2038" width="41.625" style="116" customWidth="1"/>
    <col min="2039" max="2040" width="14.5" style="116" customWidth="1"/>
    <col min="2041" max="2041" width="13.875" style="116" customWidth="1"/>
    <col min="2042" max="2044" width="9" style="116"/>
    <col min="2045" max="2046" width="10.5" style="116" customWidth="1"/>
    <col min="2047" max="2293" width="9" style="116"/>
    <col min="2294" max="2294" width="41.625" style="116" customWidth="1"/>
    <col min="2295" max="2296" width="14.5" style="116" customWidth="1"/>
    <col min="2297" max="2297" width="13.875" style="116" customWidth="1"/>
    <col min="2298" max="2300" width="9" style="116"/>
    <col min="2301" max="2302" width="10.5" style="116" customWidth="1"/>
    <col min="2303" max="2549" width="9" style="116"/>
    <col min="2550" max="2550" width="41.625" style="116" customWidth="1"/>
    <col min="2551" max="2552" width="14.5" style="116" customWidth="1"/>
    <col min="2553" max="2553" width="13.875" style="116" customWidth="1"/>
    <col min="2554" max="2556" width="9" style="116"/>
    <col min="2557" max="2558" width="10.5" style="116" customWidth="1"/>
    <col min="2559" max="2805" width="9" style="116"/>
    <col min="2806" max="2806" width="41.625" style="116" customWidth="1"/>
    <col min="2807" max="2808" width="14.5" style="116" customWidth="1"/>
    <col min="2809" max="2809" width="13.875" style="116" customWidth="1"/>
    <col min="2810" max="2812" width="9" style="116"/>
    <col min="2813" max="2814" width="10.5" style="116" customWidth="1"/>
    <col min="2815" max="3061" width="9" style="116"/>
    <col min="3062" max="3062" width="41.625" style="116" customWidth="1"/>
    <col min="3063" max="3064" width="14.5" style="116" customWidth="1"/>
    <col min="3065" max="3065" width="13.875" style="116" customWidth="1"/>
    <col min="3066" max="3068" width="9" style="116"/>
    <col min="3069" max="3070" width="10.5" style="116" customWidth="1"/>
    <col min="3071" max="3317" width="9" style="116"/>
    <col min="3318" max="3318" width="41.625" style="116" customWidth="1"/>
    <col min="3319" max="3320" width="14.5" style="116" customWidth="1"/>
    <col min="3321" max="3321" width="13.875" style="116" customWidth="1"/>
    <col min="3322" max="3324" width="9" style="116"/>
    <col min="3325" max="3326" width="10.5" style="116" customWidth="1"/>
    <col min="3327" max="3573" width="9" style="116"/>
    <col min="3574" max="3574" width="41.625" style="116" customWidth="1"/>
    <col min="3575" max="3576" width="14.5" style="116" customWidth="1"/>
    <col min="3577" max="3577" width="13.875" style="116" customWidth="1"/>
    <col min="3578" max="3580" width="9" style="116"/>
    <col min="3581" max="3582" width="10.5" style="116" customWidth="1"/>
    <col min="3583" max="3829" width="9" style="116"/>
    <col min="3830" max="3830" width="41.625" style="116" customWidth="1"/>
    <col min="3831" max="3832" width="14.5" style="116" customWidth="1"/>
    <col min="3833" max="3833" width="13.875" style="116" customWidth="1"/>
    <col min="3834" max="3836" width="9" style="116"/>
    <col min="3837" max="3838" width="10.5" style="116" customWidth="1"/>
    <col min="3839" max="4085" width="9" style="116"/>
    <col min="4086" max="4086" width="41.625" style="116" customWidth="1"/>
    <col min="4087" max="4088" width="14.5" style="116" customWidth="1"/>
    <col min="4089" max="4089" width="13.875" style="116" customWidth="1"/>
    <col min="4090" max="4092" width="9" style="116"/>
    <col min="4093" max="4094" width="10.5" style="116" customWidth="1"/>
    <col min="4095" max="4341" width="9" style="116"/>
    <col min="4342" max="4342" width="41.625" style="116" customWidth="1"/>
    <col min="4343" max="4344" width="14.5" style="116" customWidth="1"/>
    <col min="4345" max="4345" width="13.875" style="116" customWidth="1"/>
    <col min="4346" max="4348" width="9" style="116"/>
    <col min="4349" max="4350" width="10.5" style="116" customWidth="1"/>
    <col min="4351" max="4597" width="9" style="116"/>
    <col min="4598" max="4598" width="41.625" style="116" customWidth="1"/>
    <col min="4599" max="4600" width="14.5" style="116" customWidth="1"/>
    <col min="4601" max="4601" width="13.875" style="116" customWidth="1"/>
    <col min="4602" max="4604" width="9" style="116"/>
    <col min="4605" max="4606" width="10.5" style="116" customWidth="1"/>
    <col min="4607" max="4853" width="9" style="116"/>
    <col min="4854" max="4854" width="41.625" style="116" customWidth="1"/>
    <col min="4855" max="4856" width="14.5" style="116" customWidth="1"/>
    <col min="4857" max="4857" width="13.875" style="116" customWidth="1"/>
    <col min="4858" max="4860" width="9" style="116"/>
    <col min="4861" max="4862" width="10.5" style="116" customWidth="1"/>
    <col min="4863" max="5109" width="9" style="116"/>
    <col min="5110" max="5110" width="41.625" style="116" customWidth="1"/>
    <col min="5111" max="5112" width="14.5" style="116" customWidth="1"/>
    <col min="5113" max="5113" width="13.875" style="116" customWidth="1"/>
    <col min="5114" max="5116" width="9" style="116"/>
    <col min="5117" max="5118" width="10.5" style="116" customWidth="1"/>
    <col min="5119" max="5365" width="9" style="116"/>
    <col min="5366" max="5366" width="41.625" style="116" customWidth="1"/>
    <col min="5367" max="5368" width="14.5" style="116" customWidth="1"/>
    <col min="5369" max="5369" width="13.875" style="116" customWidth="1"/>
    <col min="5370" max="5372" width="9" style="116"/>
    <col min="5373" max="5374" width="10.5" style="116" customWidth="1"/>
    <col min="5375" max="5621" width="9" style="116"/>
    <col min="5622" max="5622" width="41.625" style="116" customWidth="1"/>
    <col min="5623" max="5624" width="14.5" style="116" customWidth="1"/>
    <col min="5625" max="5625" width="13.875" style="116" customWidth="1"/>
    <col min="5626" max="5628" width="9" style="116"/>
    <col min="5629" max="5630" width="10.5" style="116" customWidth="1"/>
    <col min="5631" max="5877" width="9" style="116"/>
    <col min="5878" max="5878" width="41.625" style="116" customWidth="1"/>
    <col min="5879" max="5880" width="14.5" style="116" customWidth="1"/>
    <col min="5881" max="5881" width="13.875" style="116" customWidth="1"/>
    <col min="5882" max="5884" width="9" style="116"/>
    <col min="5885" max="5886" width="10.5" style="116" customWidth="1"/>
    <col min="5887" max="6133" width="9" style="116"/>
    <col min="6134" max="6134" width="41.625" style="116" customWidth="1"/>
    <col min="6135" max="6136" width="14.5" style="116" customWidth="1"/>
    <col min="6137" max="6137" width="13.875" style="116" customWidth="1"/>
    <col min="6138" max="6140" width="9" style="116"/>
    <col min="6141" max="6142" width="10.5" style="116" customWidth="1"/>
    <col min="6143" max="6389" width="9" style="116"/>
    <col min="6390" max="6390" width="41.625" style="116" customWidth="1"/>
    <col min="6391" max="6392" width="14.5" style="116" customWidth="1"/>
    <col min="6393" max="6393" width="13.875" style="116" customWidth="1"/>
    <col min="6394" max="6396" width="9" style="116"/>
    <col min="6397" max="6398" width="10.5" style="116" customWidth="1"/>
    <col min="6399" max="6645" width="9" style="116"/>
    <col min="6646" max="6646" width="41.625" style="116" customWidth="1"/>
    <col min="6647" max="6648" width="14.5" style="116" customWidth="1"/>
    <col min="6649" max="6649" width="13.875" style="116" customWidth="1"/>
    <col min="6650" max="6652" width="9" style="116"/>
    <col min="6653" max="6654" width="10.5" style="116" customWidth="1"/>
    <col min="6655" max="6901" width="9" style="116"/>
    <col min="6902" max="6902" width="41.625" style="116" customWidth="1"/>
    <col min="6903" max="6904" width="14.5" style="116" customWidth="1"/>
    <col min="6905" max="6905" width="13.875" style="116" customWidth="1"/>
    <col min="6906" max="6908" width="9" style="116"/>
    <col min="6909" max="6910" width="10.5" style="116" customWidth="1"/>
    <col min="6911" max="7157" width="9" style="116"/>
    <col min="7158" max="7158" width="41.625" style="116" customWidth="1"/>
    <col min="7159" max="7160" width="14.5" style="116" customWidth="1"/>
    <col min="7161" max="7161" width="13.875" style="116" customWidth="1"/>
    <col min="7162" max="7164" width="9" style="116"/>
    <col min="7165" max="7166" width="10.5" style="116" customWidth="1"/>
    <col min="7167" max="7413" width="9" style="116"/>
    <col min="7414" max="7414" width="41.625" style="116" customWidth="1"/>
    <col min="7415" max="7416" width="14.5" style="116" customWidth="1"/>
    <col min="7417" max="7417" width="13.875" style="116" customWidth="1"/>
    <col min="7418" max="7420" width="9" style="116"/>
    <col min="7421" max="7422" width="10.5" style="116" customWidth="1"/>
    <col min="7423" max="7669" width="9" style="116"/>
    <col min="7670" max="7670" width="41.625" style="116" customWidth="1"/>
    <col min="7671" max="7672" width="14.5" style="116" customWidth="1"/>
    <col min="7673" max="7673" width="13.875" style="116" customWidth="1"/>
    <col min="7674" max="7676" width="9" style="116"/>
    <col min="7677" max="7678" width="10.5" style="116" customWidth="1"/>
    <col min="7679" max="7925" width="9" style="116"/>
    <col min="7926" max="7926" width="41.625" style="116" customWidth="1"/>
    <col min="7927" max="7928" width="14.5" style="116" customWidth="1"/>
    <col min="7929" max="7929" width="13.875" style="116" customWidth="1"/>
    <col min="7930" max="7932" width="9" style="116"/>
    <col min="7933" max="7934" width="10.5" style="116" customWidth="1"/>
    <col min="7935" max="8181" width="9" style="116"/>
    <col min="8182" max="8182" width="41.625" style="116" customWidth="1"/>
    <col min="8183" max="8184" width="14.5" style="116" customWidth="1"/>
    <col min="8185" max="8185" width="13.875" style="116" customWidth="1"/>
    <col min="8186" max="8188" width="9" style="116"/>
    <col min="8189" max="8190" width="10.5" style="116" customWidth="1"/>
    <col min="8191" max="8437" width="9" style="116"/>
    <col min="8438" max="8438" width="41.625" style="116" customWidth="1"/>
    <col min="8439" max="8440" width="14.5" style="116" customWidth="1"/>
    <col min="8441" max="8441" width="13.875" style="116" customWidth="1"/>
    <col min="8442" max="8444" width="9" style="116"/>
    <col min="8445" max="8446" width="10.5" style="116" customWidth="1"/>
    <col min="8447" max="8693" width="9" style="116"/>
    <col min="8694" max="8694" width="41.625" style="116" customWidth="1"/>
    <col min="8695" max="8696" width="14.5" style="116" customWidth="1"/>
    <col min="8697" max="8697" width="13.875" style="116" customWidth="1"/>
    <col min="8698" max="8700" width="9" style="116"/>
    <col min="8701" max="8702" width="10.5" style="116" customWidth="1"/>
    <col min="8703" max="8949" width="9" style="116"/>
    <col min="8950" max="8950" width="41.625" style="116" customWidth="1"/>
    <col min="8951" max="8952" width="14.5" style="116" customWidth="1"/>
    <col min="8953" max="8953" width="13.875" style="116" customWidth="1"/>
    <col min="8954" max="8956" width="9" style="116"/>
    <col min="8957" max="8958" width="10.5" style="116" customWidth="1"/>
    <col min="8959" max="9205" width="9" style="116"/>
    <col min="9206" max="9206" width="41.625" style="116" customWidth="1"/>
    <col min="9207" max="9208" width="14.5" style="116" customWidth="1"/>
    <col min="9209" max="9209" width="13.875" style="116" customWidth="1"/>
    <col min="9210" max="9212" width="9" style="116"/>
    <col min="9213" max="9214" width="10.5" style="116" customWidth="1"/>
    <col min="9215" max="9461" width="9" style="116"/>
    <col min="9462" max="9462" width="41.625" style="116" customWidth="1"/>
    <col min="9463" max="9464" width="14.5" style="116" customWidth="1"/>
    <col min="9465" max="9465" width="13.875" style="116" customWidth="1"/>
    <col min="9466" max="9468" width="9" style="116"/>
    <col min="9469" max="9470" width="10.5" style="116" customWidth="1"/>
    <col min="9471" max="9717" width="9" style="116"/>
    <col min="9718" max="9718" width="41.625" style="116" customWidth="1"/>
    <col min="9719" max="9720" width="14.5" style="116" customWidth="1"/>
    <col min="9721" max="9721" width="13.875" style="116" customWidth="1"/>
    <col min="9722" max="9724" width="9" style="116"/>
    <col min="9725" max="9726" width="10.5" style="116" customWidth="1"/>
    <col min="9727" max="9973" width="9" style="116"/>
    <col min="9974" max="9974" width="41.625" style="116" customWidth="1"/>
    <col min="9975" max="9976" width="14.5" style="116" customWidth="1"/>
    <col min="9977" max="9977" width="13.875" style="116" customWidth="1"/>
    <col min="9978" max="9980" width="9" style="116"/>
    <col min="9981" max="9982" width="10.5" style="116" customWidth="1"/>
    <col min="9983" max="10229" width="9" style="116"/>
    <col min="10230" max="10230" width="41.625" style="116" customWidth="1"/>
    <col min="10231" max="10232" width="14.5" style="116" customWidth="1"/>
    <col min="10233" max="10233" width="13.875" style="116" customWidth="1"/>
    <col min="10234" max="10236" width="9" style="116"/>
    <col min="10237" max="10238" width="10.5" style="116" customWidth="1"/>
    <col min="10239" max="10485" width="9" style="116"/>
    <col min="10486" max="10486" width="41.625" style="116" customWidth="1"/>
    <col min="10487" max="10488" width="14.5" style="116" customWidth="1"/>
    <col min="10489" max="10489" width="13.875" style="116" customWidth="1"/>
    <col min="10490" max="10492" width="9" style="116"/>
    <col min="10493" max="10494" width="10.5" style="116" customWidth="1"/>
    <col min="10495" max="10741" width="9" style="116"/>
    <col min="10742" max="10742" width="41.625" style="116" customWidth="1"/>
    <col min="10743" max="10744" width="14.5" style="116" customWidth="1"/>
    <col min="10745" max="10745" width="13.875" style="116" customWidth="1"/>
    <col min="10746" max="10748" width="9" style="116"/>
    <col min="10749" max="10750" width="10.5" style="116" customWidth="1"/>
    <col min="10751" max="10997" width="9" style="116"/>
    <col min="10998" max="10998" width="41.625" style="116" customWidth="1"/>
    <col min="10999" max="11000" width="14.5" style="116" customWidth="1"/>
    <col min="11001" max="11001" width="13.875" style="116" customWidth="1"/>
    <col min="11002" max="11004" width="9" style="116"/>
    <col min="11005" max="11006" width="10.5" style="116" customWidth="1"/>
    <col min="11007" max="11253" width="9" style="116"/>
    <col min="11254" max="11254" width="41.625" style="116" customWidth="1"/>
    <col min="11255" max="11256" width="14.5" style="116" customWidth="1"/>
    <col min="11257" max="11257" width="13.875" style="116" customWidth="1"/>
    <col min="11258" max="11260" width="9" style="116"/>
    <col min="11261" max="11262" width="10.5" style="116" customWidth="1"/>
    <col min="11263" max="11509" width="9" style="116"/>
    <col min="11510" max="11510" width="41.625" style="116" customWidth="1"/>
    <col min="11511" max="11512" width="14.5" style="116" customWidth="1"/>
    <col min="11513" max="11513" width="13.875" style="116" customWidth="1"/>
    <col min="11514" max="11516" width="9" style="116"/>
    <col min="11517" max="11518" width="10.5" style="116" customWidth="1"/>
    <col min="11519" max="11765" width="9" style="116"/>
    <col min="11766" max="11766" width="41.625" style="116" customWidth="1"/>
    <col min="11767" max="11768" width="14.5" style="116" customWidth="1"/>
    <col min="11769" max="11769" width="13.875" style="116" customWidth="1"/>
    <col min="11770" max="11772" width="9" style="116"/>
    <col min="11773" max="11774" width="10.5" style="116" customWidth="1"/>
    <col min="11775" max="12021" width="9" style="116"/>
    <col min="12022" max="12022" width="41.625" style="116" customWidth="1"/>
    <col min="12023" max="12024" width="14.5" style="116" customWidth="1"/>
    <col min="12025" max="12025" width="13.875" style="116" customWidth="1"/>
    <col min="12026" max="12028" width="9" style="116"/>
    <col min="12029" max="12030" width="10.5" style="116" customWidth="1"/>
    <col min="12031" max="12277" width="9" style="116"/>
    <col min="12278" max="12278" width="41.625" style="116" customWidth="1"/>
    <col min="12279" max="12280" width="14.5" style="116" customWidth="1"/>
    <col min="12281" max="12281" width="13.875" style="116" customWidth="1"/>
    <col min="12282" max="12284" width="9" style="116"/>
    <col min="12285" max="12286" width="10.5" style="116" customWidth="1"/>
    <col min="12287" max="12533" width="9" style="116"/>
    <col min="12534" max="12534" width="41.625" style="116" customWidth="1"/>
    <col min="12535" max="12536" width="14.5" style="116" customWidth="1"/>
    <col min="12537" max="12537" width="13.875" style="116" customWidth="1"/>
    <col min="12538" max="12540" width="9" style="116"/>
    <col min="12541" max="12542" width="10.5" style="116" customWidth="1"/>
    <col min="12543" max="12789" width="9" style="116"/>
    <col min="12790" max="12790" width="41.625" style="116" customWidth="1"/>
    <col min="12791" max="12792" width="14.5" style="116" customWidth="1"/>
    <col min="12793" max="12793" width="13.875" style="116" customWidth="1"/>
    <col min="12794" max="12796" width="9" style="116"/>
    <col min="12797" max="12798" width="10.5" style="116" customWidth="1"/>
    <col min="12799" max="13045" width="9" style="116"/>
    <col min="13046" max="13046" width="41.625" style="116" customWidth="1"/>
    <col min="13047" max="13048" width="14.5" style="116" customWidth="1"/>
    <col min="13049" max="13049" width="13.875" style="116" customWidth="1"/>
    <col min="13050" max="13052" width="9" style="116"/>
    <col min="13053" max="13054" width="10.5" style="116" customWidth="1"/>
    <col min="13055" max="13301" width="9" style="116"/>
    <col min="13302" max="13302" width="41.625" style="116" customWidth="1"/>
    <col min="13303" max="13304" width="14.5" style="116" customWidth="1"/>
    <col min="13305" max="13305" width="13.875" style="116" customWidth="1"/>
    <col min="13306" max="13308" width="9" style="116"/>
    <col min="13309" max="13310" width="10.5" style="116" customWidth="1"/>
    <col min="13311" max="13557" width="9" style="116"/>
    <col min="13558" max="13558" width="41.625" style="116" customWidth="1"/>
    <col min="13559" max="13560" width="14.5" style="116" customWidth="1"/>
    <col min="13561" max="13561" width="13.875" style="116" customWidth="1"/>
    <col min="13562" max="13564" width="9" style="116"/>
    <col min="13565" max="13566" width="10.5" style="116" customWidth="1"/>
    <col min="13567" max="13813" width="9" style="116"/>
    <col min="13814" max="13814" width="41.625" style="116" customWidth="1"/>
    <col min="13815" max="13816" width="14.5" style="116" customWidth="1"/>
    <col min="13817" max="13817" width="13.875" style="116" customWidth="1"/>
    <col min="13818" max="13820" width="9" style="116"/>
    <col min="13821" max="13822" width="10.5" style="116" customWidth="1"/>
    <col min="13823" max="14069" width="9" style="116"/>
    <col min="14070" max="14070" width="41.625" style="116" customWidth="1"/>
    <col min="14071" max="14072" width="14.5" style="116" customWidth="1"/>
    <col min="14073" max="14073" width="13.875" style="116" customWidth="1"/>
    <col min="14074" max="14076" width="9" style="116"/>
    <col min="14077" max="14078" width="10.5" style="116" customWidth="1"/>
    <col min="14079" max="14325" width="9" style="116"/>
    <col min="14326" max="14326" width="41.625" style="116" customWidth="1"/>
    <col min="14327" max="14328" width="14.5" style="116" customWidth="1"/>
    <col min="14329" max="14329" width="13.875" style="116" customWidth="1"/>
    <col min="14330" max="14332" width="9" style="116"/>
    <col min="14333" max="14334" width="10.5" style="116" customWidth="1"/>
    <col min="14335" max="14581" width="9" style="116"/>
    <col min="14582" max="14582" width="41.625" style="116" customWidth="1"/>
    <col min="14583" max="14584" width="14.5" style="116" customWidth="1"/>
    <col min="14585" max="14585" width="13.875" style="116" customWidth="1"/>
    <col min="14586" max="14588" width="9" style="116"/>
    <col min="14589" max="14590" width="10.5" style="116" customWidth="1"/>
    <col min="14591" max="14837" width="9" style="116"/>
    <col min="14838" max="14838" width="41.625" style="116" customWidth="1"/>
    <col min="14839" max="14840" width="14.5" style="116" customWidth="1"/>
    <col min="14841" max="14841" width="13.875" style="116" customWidth="1"/>
    <col min="14842" max="14844" width="9" style="116"/>
    <col min="14845" max="14846" width="10.5" style="116" customWidth="1"/>
    <col min="14847" max="15093" width="9" style="116"/>
    <col min="15094" max="15094" width="41.625" style="116" customWidth="1"/>
    <col min="15095" max="15096" width="14.5" style="116" customWidth="1"/>
    <col min="15097" max="15097" width="13.875" style="116" customWidth="1"/>
    <col min="15098" max="15100" width="9" style="116"/>
    <col min="15101" max="15102" width="10.5" style="116" customWidth="1"/>
    <col min="15103" max="15349" width="9" style="116"/>
    <col min="15350" max="15350" width="41.625" style="116" customWidth="1"/>
    <col min="15351" max="15352" width="14.5" style="116" customWidth="1"/>
    <col min="15353" max="15353" width="13.875" style="116" customWidth="1"/>
    <col min="15354" max="15356" width="9" style="116"/>
    <col min="15357" max="15358" width="10.5" style="116" customWidth="1"/>
    <col min="15359" max="15605" width="9" style="116"/>
    <col min="15606" max="15606" width="41.625" style="116" customWidth="1"/>
    <col min="15607" max="15608" width="14.5" style="116" customWidth="1"/>
    <col min="15609" max="15609" width="13.875" style="116" customWidth="1"/>
    <col min="15610" max="15612" width="9" style="116"/>
    <col min="15613" max="15614" width="10.5" style="116" customWidth="1"/>
    <col min="15615" max="15861" width="9" style="116"/>
    <col min="15862" max="15862" width="41.625" style="116" customWidth="1"/>
    <col min="15863" max="15864" width="14.5" style="116" customWidth="1"/>
    <col min="15865" max="15865" width="13.875" style="116" customWidth="1"/>
    <col min="15866" max="15868" width="9" style="116"/>
    <col min="15869" max="15870" width="10.5" style="116" customWidth="1"/>
    <col min="15871" max="16117" width="9" style="116"/>
    <col min="16118" max="16118" width="41.625" style="116" customWidth="1"/>
    <col min="16119" max="16120" width="14.5" style="116" customWidth="1"/>
    <col min="16121" max="16121" width="13.875" style="116" customWidth="1"/>
    <col min="16122" max="16124" width="9" style="116"/>
    <col min="16125" max="16126" width="10.5" style="116" customWidth="1"/>
    <col min="16127" max="16384" width="9" style="116"/>
  </cols>
  <sheetData>
    <row r="1" ht="45" customHeight="1" spans="1:4">
      <c r="A1" s="111" t="s">
        <v>1371</v>
      </c>
      <c r="B1" s="118"/>
      <c r="C1" s="118"/>
      <c r="D1" s="111"/>
    </row>
    <row r="2" ht="20.1" customHeight="1" spans="1:4">
      <c r="A2" s="119"/>
      <c r="B2" s="120"/>
      <c r="C2" s="121"/>
      <c r="D2" s="122" t="s">
        <v>1257</v>
      </c>
    </row>
    <row r="3" ht="45" customHeight="1" spans="1:4">
      <c r="A3" s="123" t="s">
        <v>1083</v>
      </c>
      <c r="B3" s="124" t="s">
        <v>1328</v>
      </c>
      <c r="C3" s="125" t="s">
        <v>42</v>
      </c>
      <c r="D3" s="125" t="s">
        <v>1329</v>
      </c>
    </row>
    <row r="4" ht="36" customHeight="1" spans="1:4">
      <c r="A4" s="126" t="s">
        <v>1354</v>
      </c>
      <c r="B4" s="127">
        <f>SUM(B5:B8)</f>
        <v>13764</v>
      </c>
      <c r="C4" s="127">
        <f>SUM(C5:C8)</f>
        <v>15410</v>
      </c>
      <c r="D4" s="128">
        <f t="shared" ref="D4:D10" si="0">(C4-B4)/B4</f>
        <v>0.119587329264749</v>
      </c>
    </row>
    <row r="5" ht="36" customHeight="1" spans="1:4">
      <c r="A5" s="129" t="s">
        <v>1355</v>
      </c>
      <c r="B5" s="130">
        <v>13445</v>
      </c>
      <c r="C5" s="131">
        <v>14975</v>
      </c>
      <c r="D5" s="128">
        <f t="shared" si="0"/>
        <v>0.113796950539234</v>
      </c>
    </row>
    <row r="6" ht="36" customHeight="1" spans="1:4">
      <c r="A6" s="129" t="s">
        <v>1356</v>
      </c>
      <c r="B6" s="130">
        <v>201</v>
      </c>
      <c r="C6" s="131">
        <v>257</v>
      </c>
      <c r="D6" s="128">
        <f t="shared" si="0"/>
        <v>0.278606965174129</v>
      </c>
    </row>
    <row r="7" ht="36" customHeight="1" spans="1:4">
      <c r="A7" s="129" t="s">
        <v>1357</v>
      </c>
      <c r="B7" s="130">
        <v>5</v>
      </c>
      <c r="C7" s="131"/>
      <c r="D7" s="128">
        <f t="shared" si="0"/>
        <v>-1</v>
      </c>
    </row>
    <row r="8" ht="36" customHeight="1" spans="1:4">
      <c r="A8" s="129" t="s">
        <v>1358</v>
      </c>
      <c r="B8" s="130">
        <v>113</v>
      </c>
      <c r="C8" s="131">
        <v>178</v>
      </c>
      <c r="D8" s="128">
        <f t="shared" si="0"/>
        <v>0.575221238938053</v>
      </c>
    </row>
    <row r="9" ht="36" customHeight="1" spans="1:4">
      <c r="A9" s="126" t="s">
        <v>1359</v>
      </c>
      <c r="B9" s="127">
        <f>SUM(B10:B13)</f>
        <v>17152</v>
      </c>
      <c r="C9" s="127">
        <f>SUM(C10:C13)</f>
        <v>17312</v>
      </c>
      <c r="D9" s="128">
        <f t="shared" si="0"/>
        <v>0.00932835820895522</v>
      </c>
    </row>
    <row r="10" ht="36" customHeight="1" spans="1:4">
      <c r="A10" s="129" t="s">
        <v>1355</v>
      </c>
      <c r="B10" s="132">
        <v>16770</v>
      </c>
      <c r="C10" s="131">
        <v>17284</v>
      </c>
      <c r="D10" s="128">
        <f t="shared" si="0"/>
        <v>0.0306499701848539</v>
      </c>
    </row>
    <row r="11" ht="36" customHeight="1" spans="1:4">
      <c r="A11" s="129" t="s">
        <v>1356</v>
      </c>
      <c r="B11" s="132"/>
      <c r="C11" s="131"/>
      <c r="D11" s="128"/>
    </row>
    <row r="12" ht="36" customHeight="1" spans="1:4">
      <c r="A12" s="129" t="s">
        <v>1357</v>
      </c>
      <c r="B12" s="132"/>
      <c r="C12" s="131"/>
      <c r="D12" s="128"/>
    </row>
    <row r="13" ht="36" customHeight="1" spans="1:4">
      <c r="A13" s="129" t="s">
        <v>1358</v>
      </c>
      <c r="B13" s="132">
        <v>382</v>
      </c>
      <c r="C13" s="131">
        <v>28</v>
      </c>
      <c r="D13" s="128">
        <f>(C13-B13)/B13</f>
        <v>-0.926701570680628</v>
      </c>
    </row>
    <row r="14" ht="36" customHeight="1" spans="1:4">
      <c r="A14" s="126" t="s">
        <v>1360</v>
      </c>
      <c r="B14" s="133"/>
      <c r="C14" s="134"/>
      <c r="D14" s="128"/>
    </row>
    <row r="15" ht="36" customHeight="1" spans="1:4">
      <c r="A15" s="129" t="s">
        <v>1355</v>
      </c>
      <c r="B15" s="135"/>
      <c r="C15" s="136"/>
      <c r="D15" s="128"/>
    </row>
    <row r="16" ht="36" customHeight="1" spans="1:4">
      <c r="A16" s="126" t="s">
        <v>1361</v>
      </c>
      <c r="B16" s="127"/>
      <c r="C16" s="127"/>
      <c r="D16" s="128"/>
    </row>
    <row r="17" ht="36" customHeight="1" spans="1:4">
      <c r="A17" s="129" t="s">
        <v>1355</v>
      </c>
      <c r="B17" s="135"/>
      <c r="C17" s="137"/>
      <c r="D17" s="128"/>
    </row>
    <row r="18" ht="36" customHeight="1" spans="1:4">
      <c r="A18" s="126" t="s">
        <v>1362</v>
      </c>
      <c r="B18" s="138"/>
      <c r="C18" s="127"/>
      <c r="D18" s="128"/>
    </row>
    <row r="19" ht="36" customHeight="1" spans="1:4">
      <c r="A19" s="129" t="s">
        <v>1355</v>
      </c>
      <c r="B19" s="137"/>
      <c r="C19" s="137"/>
      <c r="D19" s="128"/>
    </row>
    <row r="20" ht="36" customHeight="1" spans="1:4">
      <c r="A20" s="126" t="s">
        <v>1363</v>
      </c>
      <c r="B20" s="127">
        <f>SUM(B21:B24)</f>
        <v>4163</v>
      </c>
      <c r="C20" s="139">
        <f>SUM(C21:C24)</f>
        <v>4460</v>
      </c>
      <c r="D20" s="128">
        <f t="shared" ref="D20:D23" si="1">(C20-B20)/B20</f>
        <v>0.0713427816478501</v>
      </c>
    </row>
    <row r="21" ht="36" customHeight="1" spans="1:4">
      <c r="A21" s="129" t="s">
        <v>1355</v>
      </c>
      <c r="B21" s="140">
        <v>4071</v>
      </c>
      <c r="C21" s="131">
        <v>4299</v>
      </c>
      <c r="D21" s="128">
        <f t="shared" si="1"/>
        <v>0.056005895357406</v>
      </c>
    </row>
    <row r="22" ht="36" customHeight="1" spans="1:4">
      <c r="A22" s="129" t="s">
        <v>1356</v>
      </c>
      <c r="B22" s="140">
        <v>89</v>
      </c>
      <c r="C22" s="131">
        <v>158</v>
      </c>
      <c r="D22" s="128">
        <f t="shared" si="1"/>
        <v>0.775280898876405</v>
      </c>
    </row>
    <row r="23" ht="36" customHeight="1" spans="1:4">
      <c r="A23" s="129" t="s">
        <v>1357</v>
      </c>
      <c r="B23" s="140">
        <v>3</v>
      </c>
      <c r="C23" s="131"/>
      <c r="D23" s="128">
        <f t="shared" si="1"/>
        <v>-1</v>
      </c>
    </row>
    <row r="24" ht="36" customHeight="1" spans="1:4">
      <c r="A24" s="129" t="s">
        <v>1358</v>
      </c>
      <c r="B24" s="140"/>
      <c r="C24" s="131">
        <v>3</v>
      </c>
      <c r="D24" s="128"/>
    </row>
    <row r="25" ht="36" customHeight="1" spans="1:4">
      <c r="A25" s="126" t="s">
        <v>1364</v>
      </c>
      <c r="B25" s="127"/>
      <c r="C25" s="141"/>
      <c r="D25" s="128"/>
    </row>
    <row r="26" ht="36" customHeight="1" spans="1:4">
      <c r="A26" s="129" t="s">
        <v>1355</v>
      </c>
      <c r="B26" s="142"/>
      <c r="C26" s="142"/>
      <c r="D26" s="128"/>
    </row>
    <row r="27" ht="36" customHeight="1" spans="1:4">
      <c r="A27" s="126" t="s">
        <v>1365</v>
      </c>
      <c r="B27" s="127"/>
      <c r="C27" s="127"/>
      <c r="D27" s="128"/>
    </row>
    <row r="28" ht="36" customHeight="1" spans="1:4">
      <c r="A28" s="129" t="s">
        <v>1355</v>
      </c>
      <c r="B28" s="142"/>
      <c r="C28" s="142"/>
      <c r="D28" s="128"/>
    </row>
    <row r="29" ht="36" customHeight="1" spans="1:4">
      <c r="A29" s="143" t="s">
        <v>1366</v>
      </c>
      <c r="B29" s="127">
        <f>SUM(B4,B9,B14,B16,B18,B20,B25,B27,)</f>
        <v>35079</v>
      </c>
      <c r="C29" s="127">
        <f>SUM(C4,C9,C14,C16,C18,C20,C25,C27,)</f>
        <v>37182</v>
      </c>
      <c r="D29" s="128">
        <f t="shared" ref="D29:D33" si="2">(C29-B29)/B29</f>
        <v>0.0599503976738219</v>
      </c>
    </row>
    <row r="30" ht="36" customHeight="1" spans="1:4">
      <c r="A30" s="129" t="s">
        <v>1367</v>
      </c>
      <c r="B30" s="144"/>
      <c r="C30" s="145"/>
      <c r="D30" s="128" t="e">
        <f t="shared" si="2"/>
        <v>#DIV/0!</v>
      </c>
    </row>
    <row r="31" ht="36" customHeight="1" spans="1:4">
      <c r="A31" s="146" t="s">
        <v>1368</v>
      </c>
      <c r="B31" s="147"/>
      <c r="C31" s="147"/>
      <c r="D31" s="128" t="e">
        <f t="shared" si="2"/>
        <v>#DIV/0!</v>
      </c>
    </row>
    <row r="32" ht="36" customHeight="1" spans="1:4">
      <c r="A32" s="146" t="s">
        <v>1369</v>
      </c>
      <c r="B32" s="147"/>
      <c r="C32" s="147"/>
      <c r="D32" s="128" t="e">
        <f t="shared" si="2"/>
        <v>#DIV/0!</v>
      </c>
    </row>
    <row r="33" ht="36" customHeight="1" spans="1:4">
      <c r="A33" s="148" t="s">
        <v>1036</v>
      </c>
      <c r="B33" s="141">
        <f>SUM(B29,B31,B32)</f>
        <v>35079</v>
      </c>
      <c r="C33" s="141">
        <f>SUM(C29,C31,C32)</f>
        <v>37182</v>
      </c>
      <c r="D33" s="128">
        <f t="shared" si="2"/>
        <v>0.0599503976738219</v>
      </c>
    </row>
    <row r="34" spans="1:4">
      <c r="A34" s="149"/>
      <c r="B34" s="150"/>
      <c r="C34" s="150"/>
      <c r="D34" s="151"/>
    </row>
    <row r="35" spans="1:4">
      <c r="A35" s="149"/>
      <c r="B35" s="150"/>
      <c r="C35" s="150"/>
      <c r="D35" s="151"/>
    </row>
    <row r="36" spans="1:4">
      <c r="A36" s="149"/>
      <c r="B36" s="150"/>
      <c r="C36" s="150"/>
      <c r="D36" s="151"/>
    </row>
    <row r="37" spans="1:4">
      <c r="A37" s="149"/>
      <c r="B37" s="150"/>
      <c r="C37" s="150"/>
      <c r="D37" s="151"/>
    </row>
    <row r="38" spans="1:4">
      <c r="A38" s="149"/>
      <c r="B38" s="150"/>
      <c r="C38" s="150"/>
      <c r="D38" s="151"/>
    </row>
    <row r="39" spans="1:4">
      <c r="A39" s="149"/>
      <c r="B39" s="150"/>
      <c r="C39" s="150"/>
      <c r="D39" s="151"/>
    </row>
    <row r="40" spans="1:4">
      <c r="A40" s="149"/>
      <c r="B40" s="150"/>
      <c r="C40" s="150"/>
      <c r="D40" s="151"/>
    </row>
    <row r="41" spans="1:4">
      <c r="A41" s="149"/>
      <c r="B41" s="150"/>
      <c r="C41" s="150"/>
      <c r="D41" s="151"/>
    </row>
    <row r="42" spans="1:4">
      <c r="A42" s="149"/>
      <c r="B42" s="150"/>
      <c r="C42" s="150"/>
      <c r="D42" s="151"/>
    </row>
    <row r="43" spans="1:4">
      <c r="A43" s="149"/>
      <c r="B43" s="150"/>
      <c r="C43" s="150"/>
      <c r="D43" s="151"/>
    </row>
    <row r="44" spans="1:4">
      <c r="A44" s="149"/>
      <c r="B44" s="150"/>
      <c r="C44" s="150"/>
      <c r="D44" s="151"/>
    </row>
    <row r="45" spans="1:4">
      <c r="A45" s="149"/>
      <c r="B45" s="150"/>
      <c r="C45" s="150"/>
      <c r="D45" s="151"/>
    </row>
    <row r="46" spans="1:4">
      <c r="A46" s="149"/>
      <c r="B46" s="150"/>
      <c r="C46" s="150"/>
      <c r="D46" s="151"/>
    </row>
    <row r="47" spans="1:4">
      <c r="A47" s="149"/>
      <c r="B47" s="150"/>
      <c r="C47" s="150"/>
      <c r="D47" s="151"/>
    </row>
    <row r="48" spans="1:4">
      <c r="A48" s="149"/>
      <c r="B48" s="150"/>
      <c r="C48" s="150"/>
      <c r="D48" s="151"/>
    </row>
    <row r="49" spans="1:4">
      <c r="A49" s="149"/>
      <c r="B49" s="150"/>
      <c r="C49" s="150"/>
      <c r="D49" s="151"/>
    </row>
    <row r="50" spans="1:4">
      <c r="A50" s="149"/>
      <c r="B50" s="150"/>
      <c r="C50" s="150"/>
      <c r="D50" s="151"/>
    </row>
    <row r="51" spans="1:4">
      <c r="A51" s="149"/>
      <c r="B51" s="150"/>
      <c r="C51" s="150"/>
      <c r="D51" s="151"/>
    </row>
    <row r="52" spans="1:4">
      <c r="A52" s="149"/>
      <c r="B52" s="150"/>
      <c r="C52" s="150"/>
      <c r="D52" s="151"/>
    </row>
    <row r="53" spans="1:4">
      <c r="A53" s="149"/>
      <c r="B53" s="150"/>
      <c r="C53" s="150"/>
      <c r="D53" s="151"/>
    </row>
    <row r="54" spans="1:4">
      <c r="A54" s="149"/>
      <c r="B54" s="150"/>
      <c r="C54" s="150"/>
      <c r="D54" s="151"/>
    </row>
    <row r="55" spans="1:4">
      <c r="A55" s="149"/>
      <c r="B55" s="150"/>
      <c r="C55" s="150"/>
      <c r="D55" s="151"/>
    </row>
  </sheetData>
  <autoFilter ref="A3:D33">
    <extLst/>
  </autoFilter>
  <mergeCells count="1">
    <mergeCell ref="A1:D1"/>
  </mergeCells>
  <conditionalFormatting sqref="E4:G13 E16:G34">
    <cfRule type="cellIs" dxfId="3" priority="3" stopIfTrue="1" operator="lessThanOrEqual">
      <formula>-1</formula>
    </cfRule>
  </conditionalFormatting>
  <conditionalFormatting sqref="E12:G13">
    <cfRule type="cellIs" dxfId="5" priority="8" stopIfTrue="1" operator="lessThan">
      <formula>0</formula>
    </cfRule>
    <cfRule type="cellIs" dxfId="5" priority="4"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3"/>
  <sheetViews>
    <sheetView workbookViewId="0">
      <selection activeCell="G27" sqref="G27"/>
    </sheetView>
  </sheetViews>
  <sheetFormatPr defaultColWidth="10" defaultRowHeight="13.5" outlineLevelCol="6"/>
  <cols>
    <col min="1" max="1" width="24.625" style="56" customWidth="1"/>
    <col min="2" max="7" width="15.625" style="56" customWidth="1"/>
    <col min="8" max="8" width="9.76666666666667" style="56" customWidth="1"/>
    <col min="9" max="16384" width="10" style="56"/>
  </cols>
  <sheetData>
    <row r="1" s="56" customFormat="1" ht="30" customHeight="1" spans="1:1">
      <c r="A1" s="92"/>
    </row>
    <row r="2" s="56" customFormat="1" ht="28.6" customHeight="1" spans="1:7">
      <c r="A2" s="111" t="s">
        <v>1372</v>
      </c>
      <c r="B2" s="111"/>
      <c r="C2" s="111"/>
      <c r="D2" s="111"/>
      <c r="E2" s="111"/>
      <c r="F2" s="111"/>
      <c r="G2" s="111"/>
    </row>
    <row r="3" s="56" customFormat="1" ht="23" customHeight="1" spans="1:7">
      <c r="A3" s="97"/>
      <c r="B3" s="97"/>
      <c r="F3" s="98" t="s">
        <v>1373</v>
      </c>
      <c r="G3" s="98"/>
    </row>
    <row r="4" s="56" customFormat="1" ht="30" customHeight="1" spans="1:7">
      <c r="A4" s="104" t="s">
        <v>1374</v>
      </c>
      <c r="B4" s="104" t="s">
        <v>1375</v>
      </c>
      <c r="C4" s="104"/>
      <c r="D4" s="104"/>
      <c r="E4" s="104" t="s">
        <v>1376</v>
      </c>
      <c r="F4" s="104"/>
      <c r="G4" s="104"/>
    </row>
    <row r="5" s="56" customFormat="1" ht="30" customHeight="1" spans="1:7">
      <c r="A5" s="104"/>
      <c r="B5" s="112"/>
      <c r="C5" s="104" t="s">
        <v>1377</v>
      </c>
      <c r="D5" s="104" t="s">
        <v>1378</v>
      </c>
      <c r="E5" s="112"/>
      <c r="F5" s="104" t="s">
        <v>1377</v>
      </c>
      <c r="G5" s="104" t="s">
        <v>1378</v>
      </c>
    </row>
    <row r="6" s="56" customFormat="1" ht="30" customHeight="1" spans="1:7">
      <c r="A6" s="104" t="s">
        <v>1379</v>
      </c>
      <c r="B6" s="104" t="s">
        <v>1380</v>
      </c>
      <c r="C6" s="104" t="s">
        <v>1381</v>
      </c>
      <c r="D6" s="104" t="s">
        <v>1382</v>
      </c>
      <c r="E6" s="104" t="s">
        <v>1383</v>
      </c>
      <c r="F6" s="104" t="s">
        <v>1384</v>
      </c>
      <c r="G6" s="104" t="s">
        <v>1385</v>
      </c>
    </row>
    <row r="7" s="56" customFormat="1" ht="30" customHeight="1" spans="1:7">
      <c r="A7" s="107" t="s">
        <v>1386</v>
      </c>
      <c r="B7" s="112"/>
      <c r="C7" s="112"/>
      <c r="D7" s="112"/>
      <c r="E7" s="112"/>
      <c r="F7" s="112"/>
      <c r="G7" s="112"/>
    </row>
    <row r="8" s="56" customFormat="1" ht="30" customHeight="1" spans="1:7">
      <c r="A8" s="107" t="s">
        <v>1387</v>
      </c>
      <c r="B8" s="112"/>
      <c r="C8" s="112"/>
      <c r="D8" s="112"/>
      <c r="E8" s="112"/>
      <c r="F8" s="112"/>
      <c r="G8" s="112"/>
    </row>
    <row r="9" s="56" customFormat="1" ht="44" customHeight="1" spans="1:7">
      <c r="A9" s="113" t="s">
        <v>1388</v>
      </c>
      <c r="B9" s="112"/>
      <c r="C9" s="112"/>
      <c r="D9" s="112"/>
      <c r="E9" s="112"/>
      <c r="F9" s="112"/>
      <c r="G9" s="112"/>
    </row>
    <row r="10" s="56" customFormat="1" ht="30" customHeight="1" spans="1:7">
      <c r="A10" s="113" t="s">
        <v>1389</v>
      </c>
      <c r="B10" s="112"/>
      <c r="C10" s="112"/>
      <c r="D10" s="112"/>
      <c r="E10" s="112"/>
      <c r="F10" s="112"/>
      <c r="G10" s="112"/>
    </row>
    <row r="11" s="56" customFormat="1" ht="30" customHeight="1" spans="1:7">
      <c r="A11" s="113" t="s">
        <v>1390</v>
      </c>
      <c r="B11" s="112"/>
      <c r="C11" s="112"/>
      <c r="D11" s="112"/>
      <c r="E11" s="112"/>
      <c r="F11" s="112"/>
      <c r="G11" s="112"/>
    </row>
    <row r="12" s="56" customFormat="1" ht="30" customHeight="1" spans="1:7">
      <c r="A12" s="113" t="s">
        <v>1085</v>
      </c>
      <c r="B12" s="112"/>
      <c r="C12" s="112"/>
      <c r="D12" s="112"/>
      <c r="E12" s="112"/>
      <c r="F12" s="112"/>
      <c r="G12" s="112"/>
    </row>
    <row r="13" s="58" customFormat="1" ht="25" customHeight="1" spans="1:7">
      <c r="A13" s="91" t="s">
        <v>1391</v>
      </c>
      <c r="B13" s="91"/>
      <c r="C13" s="91"/>
      <c r="D13" s="91"/>
      <c r="E13" s="91"/>
      <c r="F13" s="91"/>
      <c r="G13" s="91"/>
    </row>
    <row r="14" s="58" customFormat="1" ht="25" customHeight="1" spans="1:7">
      <c r="A14" s="91" t="s">
        <v>1392</v>
      </c>
      <c r="B14" s="91"/>
      <c r="C14" s="91"/>
      <c r="D14" s="91"/>
      <c r="E14" s="91"/>
      <c r="F14" s="91"/>
      <c r="G14" s="91"/>
    </row>
    <row r="15" s="56" customFormat="1" ht="18" customHeight="1" spans="1:7">
      <c r="A15" s="92"/>
      <c r="B15" s="92"/>
      <c r="C15" s="92"/>
      <c r="D15" s="92"/>
      <c r="E15" s="92"/>
      <c r="F15" s="92"/>
      <c r="G15" s="92"/>
    </row>
    <row r="16" s="56" customFormat="1" ht="18" customHeight="1" spans="1:7">
      <c r="A16" s="92"/>
      <c r="B16" s="92"/>
      <c r="C16" s="92"/>
      <c r="D16" s="92"/>
      <c r="E16" s="92"/>
      <c r="F16" s="92"/>
      <c r="G16" s="92"/>
    </row>
    <row r="17" s="56" customFormat="1" ht="18" customHeight="1" spans="1:7">
      <c r="A17" s="92"/>
      <c r="B17" s="92"/>
      <c r="C17" s="92"/>
      <c r="D17" s="92"/>
      <c r="E17" s="92"/>
      <c r="F17" s="92"/>
      <c r="G17" s="92"/>
    </row>
    <row r="18" s="56" customFormat="1" ht="18" customHeight="1" spans="1:7">
      <c r="A18" s="92"/>
      <c r="B18" s="92"/>
      <c r="C18" s="92"/>
      <c r="D18" s="92"/>
      <c r="E18" s="92"/>
      <c r="F18" s="92"/>
      <c r="G18" s="92"/>
    </row>
    <row r="19" s="56" customFormat="1" ht="14" customHeight="1" spans="1:7">
      <c r="A19" s="92"/>
      <c r="B19" s="92"/>
      <c r="C19" s="92"/>
      <c r="D19" s="92"/>
      <c r="E19" s="92"/>
      <c r="F19" s="92"/>
      <c r="G19" s="92"/>
    </row>
    <row r="20" s="56" customFormat="1" ht="33" customHeight="1" spans="1:7">
      <c r="A20" s="97"/>
      <c r="B20" s="97"/>
      <c r="C20" s="97"/>
      <c r="D20" s="97"/>
      <c r="E20" s="97"/>
      <c r="F20" s="97"/>
      <c r="G20" s="97"/>
    </row>
    <row r="21" s="56" customFormat="1" ht="28.6" customHeight="1" spans="1:7">
      <c r="A21" s="111" t="s">
        <v>1393</v>
      </c>
      <c r="B21" s="111"/>
      <c r="C21" s="111"/>
      <c r="D21" s="111"/>
      <c r="E21" s="111"/>
      <c r="F21" s="111"/>
      <c r="G21" s="111"/>
    </row>
    <row r="22" s="56" customFormat="1" ht="16" customHeight="1" spans="1:7">
      <c r="A22" s="103"/>
      <c r="B22" s="103"/>
      <c r="C22" s="103"/>
      <c r="D22" s="103"/>
      <c r="E22" s="103"/>
      <c r="F22" s="103"/>
      <c r="G22" s="103"/>
    </row>
    <row r="23" s="56" customFormat="1" ht="21" customHeight="1" spans="1:7">
      <c r="A23" s="97"/>
      <c r="B23" s="97"/>
      <c r="F23" s="98" t="s">
        <v>1373</v>
      </c>
      <c r="G23" s="98"/>
    </row>
    <row r="24" s="56" customFormat="1" ht="30" customHeight="1" spans="1:7">
      <c r="A24" s="104" t="s">
        <v>1374</v>
      </c>
      <c r="B24" s="104" t="s">
        <v>1375</v>
      </c>
      <c r="C24" s="104"/>
      <c r="D24" s="104"/>
      <c r="E24" s="104" t="s">
        <v>1376</v>
      </c>
      <c r="F24" s="104"/>
      <c r="G24" s="104"/>
    </row>
    <row r="25" s="56" customFormat="1" ht="30" customHeight="1" spans="1:7">
      <c r="A25" s="104"/>
      <c r="B25" s="112"/>
      <c r="C25" s="104" t="s">
        <v>1377</v>
      </c>
      <c r="D25" s="104" t="s">
        <v>1378</v>
      </c>
      <c r="E25" s="112"/>
      <c r="F25" s="104" t="s">
        <v>1377</v>
      </c>
      <c r="G25" s="104" t="s">
        <v>1378</v>
      </c>
    </row>
    <row r="26" s="56" customFormat="1" ht="30" customHeight="1" spans="1:7">
      <c r="A26" s="104" t="s">
        <v>1379</v>
      </c>
      <c r="B26" s="104" t="s">
        <v>1380</v>
      </c>
      <c r="C26" s="104" t="s">
        <v>1381</v>
      </c>
      <c r="D26" s="104" t="s">
        <v>1382</v>
      </c>
      <c r="E26" s="104" t="s">
        <v>1383</v>
      </c>
      <c r="F26" s="104" t="s">
        <v>1384</v>
      </c>
      <c r="G26" s="104" t="s">
        <v>1385</v>
      </c>
    </row>
    <row r="27" s="56" customFormat="1" ht="30" customHeight="1" spans="1:7">
      <c r="A27" s="114" t="s">
        <v>1120</v>
      </c>
      <c r="B27" s="115">
        <f>SUM(C27:D27)</f>
        <v>24.54</v>
      </c>
      <c r="C27" s="115">
        <v>18.81</v>
      </c>
      <c r="D27" s="115">
        <v>5.73</v>
      </c>
      <c r="E27" s="115">
        <f>SUM(F27:G27)</f>
        <v>19.44</v>
      </c>
      <c r="F27" s="115">
        <v>14.56</v>
      </c>
      <c r="G27" s="115">
        <v>4.88</v>
      </c>
    </row>
    <row r="28" s="56" customFormat="1" ht="30" customHeight="1" spans="1:7">
      <c r="A28" s="114"/>
      <c r="B28" s="114"/>
      <c r="C28" s="114"/>
      <c r="D28" s="114"/>
      <c r="E28" s="114"/>
      <c r="F28" s="114"/>
      <c r="G28" s="114"/>
    </row>
    <row r="29" s="56" customFormat="1" ht="30" customHeight="1" spans="1:7">
      <c r="A29" s="114"/>
      <c r="B29" s="114"/>
      <c r="C29" s="114"/>
      <c r="D29" s="114"/>
      <c r="E29" s="114"/>
      <c r="F29" s="114"/>
      <c r="G29" s="114"/>
    </row>
    <row r="30" s="56" customFormat="1" ht="30" customHeight="1" spans="1:7">
      <c r="A30" s="114"/>
      <c r="B30" s="114"/>
      <c r="C30" s="114"/>
      <c r="D30" s="114"/>
      <c r="E30" s="114"/>
      <c r="F30" s="114"/>
      <c r="G30" s="114"/>
    </row>
    <row r="31" s="56" customFormat="1" ht="30" customHeight="1" spans="1:7">
      <c r="A31" s="115"/>
      <c r="B31" s="114"/>
      <c r="C31" s="114"/>
      <c r="D31" s="114"/>
      <c r="E31" s="114"/>
      <c r="F31" s="114"/>
      <c r="G31" s="114"/>
    </row>
    <row r="32" s="58" customFormat="1" ht="25" customHeight="1" spans="1:7">
      <c r="A32" s="110" t="s">
        <v>1391</v>
      </c>
      <c r="B32" s="110"/>
      <c r="C32" s="110"/>
      <c r="D32" s="110"/>
      <c r="E32" s="110"/>
      <c r="F32" s="110"/>
      <c r="G32" s="110"/>
    </row>
    <row r="33" s="58" customFormat="1" ht="25" customHeight="1" spans="1:7">
      <c r="A33" s="110" t="s">
        <v>1392</v>
      </c>
      <c r="B33" s="110"/>
      <c r="C33" s="110"/>
      <c r="D33" s="110"/>
      <c r="E33" s="110"/>
      <c r="F33" s="110"/>
      <c r="G33" s="110"/>
    </row>
  </sheetData>
  <mergeCells count="15">
    <mergeCell ref="A2:G2"/>
    <mergeCell ref="F3:G3"/>
    <mergeCell ref="B4:D4"/>
    <mergeCell ref="E4:G4"/>
    <mergeCell ref="A13:G13"/>
    <mergeCell ref="A14:G14"/>
    <mergeCell ref="A21:G21"/>
    <mergeCell ref="A22:G22"/>
    <mergeCell ref="F23:G23"/>
    <mergeCell ref="B24:D24"/>
    <mergeCell ref="E24:G24"/>
    <mergeCell ref="A32:G32"/>
    <mergeCell ref="A33:G33"/>
    <mergeCell ref="A4:A5"/>
    <mergeCell ref="A24:A25"/>
  </mergeCells>
  <printOptions horizontalCentered="1"/>
  <pageMargins left="0.709027777777778" right="0.709027777777778" top="0.629166666666667" bottom="0.75" header="0.309027777777778" footer="0.309027777777778"/>
  <pageSetup paperSize="9" fitToHeight="200" orientation="landscape" horizontalDpi="600" vertic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showZeros="0" topLeftCell="A3" workbookViewId="0">
      <selection activeCell="B8" sqref="B8"/>
    </sheetView>
  </sheetViews>
  <sheetFormatPr defaultColWidth="10" defaultRowHeight="13.5" outlineLevelCol="6"/>
  <cols>
    <col min="1" max="1" width="62.25" style="56" customWidth="1"/>
    <col min="2" max="2" width="25.875" style="101" customWidth="1"/>
    <col min="3" max="3" width="28.625" style="101" customWidth="1"/>
    <col min="4" max="4" width="9.76666666666667" style="56" customWidth="1"/>
    <col min="5" max="16384" width="10" style="56"/>
  </cols>
  <sheetData>
    <row r="1" s="56" customFormat="1" ht="23" customHeight="1" spans="2:3">
      <c r="B1" s="101"/>
      <c r="C1" s="101"/>
    </row>
    <row r="2" s="56" customFormat="1" ht="14.3" customHeight="1" spans="1:3">
      <c r="A2" s="92"/>
      <c r="B2" s="101"/>
      <c r="C2" s="101"/>
    </row>
    <row r="3" s="56" customFormat="1" ht="28.6" customHeight="1" spans="1:3">
      <c r="A3" s="87" t="s">
        <v>1394</v>
      </c>
      <c r="B3" s="87"/>
      <c r="C3" s="87"/>
    </row>
    <row r="4" s="56" customFormat="1" ht="27" customHeight="1" spans="1:3">
      <c r="A4" s="97"/>
      <c r="B4" s="102"/>
      <c r="C4" s="103" t="s">
        <v>1373</v>
      </c>
    </row>
    <row r="5" s="99" customFormat="1" ht="24" customHeight="1" spans="1:3">
      <c r="A5" s="104" t="s">
        <v>1395</v>
      </c>
      <c r="B5" s="104" t="s">
        <v>1322</v>
      </c>
      <c r="C5" s="104" t="s">
        <v>1396</v>
      </c>
    </row>
    <row r="6" s="99" customFormat="1" ht="32" customHeight="1" spans="1:3">
      <c r="A6" s="105" t="s">
        <v>1397</v>
      </c>
      <c r="B6" s="106"/>
      <c r="C6" s="106">
        <v>14.56</v>
      </c>
    </row>
    <row r="7" s="99" customFormat="1" ht="32" customHeight="1" spans="1:3">
      <c r="A7" s="105" t="s">
        <v>1398</v>
      </c>
      <c r="B7" s="106">
        <v>18.81</v>
      </c>
      <c r="C7" s="106"/>
    </row>
    <row r="8" s="99" customFormat="1" ht="32" customHeight="1" spans="1:3">
      <c r="A8" s="105" t="s">
        <v>1399</v>
      </c>
      <c r="B8" s="106">
        <f>SUM(B9:B10)</f>
        <v>0</v>
      </c>
      <c r="C8" s="106"/>
    </row>
    <row r="9" s="99" customFormat="1" ht="30" customHeight="1" spans="1:3">
      <c r="A9" s="107" t="s">
        <v>1400</v>
      </c>
      <c r="B9" s="106"/>
      <c r="C9" s="106"/>
    </row>
    <row r="10" s="99" customFormat="1" ht="32" customHeight="1" spans="1:3">
      <c r="A10" s="107" t="s">
        <v>1401</v>
      </c>
      <c r="B10" s="106"/>
      <c r="C10" s="106"/>
    </row>
    <row r="11" s="99" customFormat="1" ht="32" customHeight="1" spans="1:3">
      <c r="A11" s="105" t="s">
        <v>1402</v>
      </c>
      <c r="B11" s="106"/>
      <c r="C11" s="106"/>
    </row>
    <row r="12" s="99" customFormat="1" ht="32" customHeight="1" spans="1:3">
      <c r="A12" s="105" t="s">
        <v>1403</v>
      </c>
      <c r="B12" s="106"/>
      <c r="C12" s="106"/>
    </row>
    <row r="13" s="99" customFormat="1" ht="32" customHeight="1" spans="1:3">
      <c r="A13" s="105" t="s">
        <v>1404</v>
      </c>
      <c r="B13" s="106"/>
      <c r="C13" s="106"/>
    </row>
    <row r="14" s="99" customFormat="1" ht="32" customHeight="1" spans="1:3">
      <c r="A14" s="105" t="s">
        <v>1405</v>
      </c>
      <c r="B14" s="106"/>
      <c r="C14" s="106"/>
    </row>
    <row r="15" s="100" customFormat="1" ht="56" customHeight="1" spans="1:7">
      <c r="A15" s="108" t="s">
        <v>1406</v>
      </c>
      <c r="B15" s="109"/>
      <c r="C15" s="109"/>
      <c r="D15" s="110"/>
      <c r="E15" s="110"/>
      <c r="F15" s="110"/>
      <c r="G15" s="110"/>
    </row>
    <row r="16" s="56" customFormat="1" spans="1:3">
      <c r="A16" s="97"/>
      <c r="B16" s="102"/>
      <c r="C16" s="102"/>
    </row>
  </sheetData>
  <mergeCells count="2">
    <mergeCell ref="A3:C3"/>
    <mergeCell ref="A15:C15"/>
  </mergeCells>
  <printOptions horizontalCentered="1"/>
  <pageMargins left="0.709027777777778" right="0.709027777777778" top="0.75" bottom="0.75" header="0.309027777777778" footer="0.309027777777778"/>
  <pageSetup paperSize="9" fitToHeight="200" orientation="landscape" horizontalDpi="600" vertic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showZeros="0" workbookViewId="0">
      <selection activeCell="B11" sqref="B11"/>
    </sheetView>
  </sheetViews>
  <sheetFormatPr defaultColWidth="10" defaultRowHeight="13.5" outlineLevelCol="6"/>
  <cols>
    <col min="1" max="1" width="60" style="56" customWidth="1"/>
    <col min="2" max="3" width="25.625" style="56" customWidth="1"/>
    <col min="4" max="4" width="9.76666666666667" style="56" customWidth="1"/>
    <col min="5" max="16384" width="10" style="56"/>
  </cols>
  <sheetData>
    <row r="1" s="56" customFormat="1" ht="23" customHeight="1"/>
    <row r="2" s="56" customFormat="1" ht="14.3" customHeight="1" spans="1:1">
      <c r="A2" s="92"/>
    </row>
    <row r="3" s="56" customFormat="1" ht="28.6" customHeight="1" spans="1:3">
      <c r="A3" s="87" t="s">
        <v>1407</v>
      </c>
      <c r="B3" s="87"/>
      <c r="C3" s="87"/>
    </row>
    <row r="4" s="56" customFormat="1" ht="27" customHeight="1" spans="1:3">
      <c r="A4" s="97"/>
      <c r="B4" s="97"/>
      <c r="C4" s="98" t="s">
        <v>1373</v>
      </c>
    </row>
    <row r="5" s="56" customFormat="1" ht="24" customHeight="1" spans="1:3">
      <c r="A5" s="66" t="s">
        <v>1395</v>
      </c>
      <c r="B5" s="66" t="s">
        <v>1322</v>
      </c>
      <c r="C5" s="66" t="s">
        <v>1396</v>
      </c>
    </row>
    <row r="6" s="56" customFormat="1" ht="32" customHeight="1" spans="1:3">
      <c r="A6" s="94" t="s">
        <v>1397</v>
      </c>
      <c r="B6" s="95"/>
      <c r="C6" s="95">
        <v>14.56</v>
      </c>
    </row>
    <row r="7" s="56" customFormat="1" ht="32" customHeight="1" spans="1:3">
      <c r="A7" s="94" t="s">
        <v>1398</v>
      </c>
      <c r="B7" s="95">
        <v>18.81</v>
      </c>
      <c r="C7" s="95"/>
    </row>
    <row r="8" s="56" customFormat="1" ht="32" customHeight="1" spans="1:3">
      <c r="A8" s="94" t="s">
        <v>1399</v>
      </c>
      <c r="B8" s="95">
        <f>SUM(B9:B10)</f>
        <v>0</v>
      </c>
      <c r="C8" s="95"/>
    </row>
    <row r="9" s="56" customFormat="1" ht="32" customHeight="1" spans="1:3">
      <c r="A9" s="94" t="s">
        <v>1408</v>
      </c>
      <c r="B9" s="95"/>
      <c r="C9" s="95"/>
    </row>
    <row r="10" s="56" customFormat="1" ht="32" customHeight="1" spans="1:3">
      <c r="A10" s="94" t="s">
        <v>1409</v>
      </c>
      <c r="B10" s="95"/>
      <c r="C10" s="95"/>
    </row>
    <row r="11" s="56" customFormat="1" ht="32" customHeight="1" spans="1:3">
      <c r="A11" s="94" t="s">
        <v>1402</v>
      </c>
      <c r="B11" s="95"/>
      <c r="C11" s="95"/>
    </row>
    <row r="12" s="56" customFormat="1" ht="32" customHeight="1" spans="1:3">
      <c r="A12" s="94" t="s">
        <v>1403</v>
      </c>
      <c r="B12" s="95"/>
      <c r="C12" s="95"/>
    </row>
    <row r="13" s="56" customFormat="1" ht="32" customHeight="1" spans="1:3">
      <c r="A13" s="94" t="s">
        <v>1404</v>
      </c>
      <c r="B13" s="95"/>
      <c r="C13" s="95"/>
    </row>
    <row r="14" s="56" customFormat="1" ht="32" customHeight="1" spans="1:3">
      <c r="A14" s="94" t="s">
        <v>1405</v>
      </c>
      <c r="B14" s="95"/>
      <c r="C14" s="95"/>
    </row>
    <row r="15" s="58" customFormat="1" ht="69" customHeight="1" spans="1:7">
      <c r="A15" s="73" t="s">
        <v>1410</v>
      </c>
      <c r="B15" s="73"/>
      <c r="C15" s="73"/>
      <c r="D15" s="91"/>
      <c r="E15" s="91"/>
      <c r="F15" s="91"/>
      <c r="G15" s="91"/>
    </row>
    <row r="16" s="56" customFormat="1" spans="1:3">
      <c r="A16" s="97"/>
      <c r="B16" s="97"/>
      <c r="C16" s="97"/>
    </row>
  </sheetData>
  <mergeCells count="2">
    <mergeCell ref="A3:C3"/>
    <mergeCell ref="A15:C15"/>
  </mergeCells>
  <printOptions horizontalCentered="1"/>
  <pageMargins left="0.709027777777778" right="0.709027777777778" top="0.354166666666667" bottom="0.471527777777778" header="0.309027777777778" footer="0.309027777777778"/>
  <pageSetup paperSize="9" fitToHeight="200" orientation="landscape" horizontalDpi="600" vertic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workbookViewId="0">
      <selection activeCell="C11" sqref="C11"/>
    </sheetView>
  </sheetViews>
  <sheetFormatPr defaultColWidth="10" defaultRowHeight="13.5" outlineLevelCol="2"/>
  <cols>
    <col min="1" max="1" width="60.5" style="56" customWidth="1"/>
    <col min="2" max="3" width="25.625" style="56" customWidth="1"/>
    <col min="4" max="4" width="9.76666666666667" style="56" customWidth="1"/>
    <col min="5" max="16384" width="10" style="56"/>
  </cols>
  <sheetData>
    <row r="1" s="56" customFormat="1" ht="24" customHeight="1"/>
    <row r="2" s="56" customFormat="1" ht="14.3" customHeight="1" spans="1:1">
      <c r="A2" s="92"/>
    </row>
    <row r="3" s="56" customFormat="1" ht="28.6" customHeight="1" spans="1:3">
      <c r="A3" s="87" t="s">
        <v>1411</v>
      </c>
      <c r="B3" s="87"/>
      <c r="C3" s="87"/>
    </row>
    <row r="4" s="56" customFormat="1" ht="25" customHeight="1" spans="1:3">
      <c r="A4" s="97"/>
      <c r="B4" s="97"/>
      <c r="C4" s="98" t="s">
        <v>1373</v>
      </c>
    </row>
    <row r="5" s="56" customFormat="1" ht="32" customHeight="1" spans="1:3">
      <c r="A5" s="66" t="s">
        <v>1395</v>
      </c>
      <c r="B5" s="66" t="s">
        <v>1322</v>
      </c>
      <c r="C5" s="66" t="s">
        <v>1396</v>
      </c>
    </row>
    <row r="6" s="56" customFormat="1" ht="32" customHeight="1" spans="1:3">
      <c r="A6" s="94" t="s">
        <v>1412</v>
      </c>
      <c r="B6" s="95"/>
      <c r="C6" s="95">
        <v>3.88</v>
      </c>
    </row>
    <row r="7" s="56" customFormat="1" ht="32" customHeight="1" spans="1:3">
      <c r="A7" s="94" t="s">
        <v>1413</v>
      </c>
      <c r="B7" s="95">
        <v>5.73</v>
      </c>
      <c r="C7" s="95"/>
    </row>
    <row r="8" s="56" customFormat="1" ht="32" customHeight="1" spans="1:3">
      <c r="A8" s="94" t="s">
        <v>1414</v>
      </c>
      <c r="B8" s="95"/>
      <c r="C8" s="95">
        <v>1</v>
      </c>
    </row>
    <row r="9" s="56" customFormat="1" ht="32" customHeight="1" spans="1:3">
      <c r="A9" s="94" t="s">
        <v>1415</v>
      </c>
      <c r="B9" s="95"/>
      <c r="C9" s="95"/>
    </row>
    <row r="10" s="56" customFormat="1" ht="32" customHeight="1" spans="1:3">
      <c r="A10" s="94" t="s">
        <v>1416</v>
      </c>
      <c r="B10" s="95"/>
      <c r="C10" s="95">
        <v>4.88</v>
      </c>
    </row>
    <row r="11" s="56" customFormat="1" ht="32" customHeight="1" spans="1:3">
      <c r="A11" s="94" t="s">
        <v>1417</v>
      </c>
      <c r="B11" s="95"/>
      <c r="C11" s="95"/>
    </row>
    <row r="12" s="56" customFormat="1" ht="32" customHeight="1" spans="1:3">
      <c r="A12" s="94" t="s">
        <v>1418</v>
      </c>
      <c r="B12" s="95"/>
      <c r="C12" s="95"/>
    </row>
    <row r="13" s="58" customFormat="1" ht="59" customHeight="1" spans="1:3">
      <c r="A13" s="73" t="s">
        <v>1419</v>
      </c>
      <c r="B13" s="73"/>
      <c r="C13" s="73"/>
    </row>
    <row r="14" s="56" customFormat="1" ht="31" customHeight="1" spans="1:3">
      <c r="A14" s="96"/>
      <c r="B14" s="96"/>
      <c r="C14" s="96"/>
    </row>
  </sheetData>
  <mergeCells count="3">
    <mergeCell ref="A3:C3"/>
    <mergeCell ref="A13:C13"/>
    <mergeCell ref="A14:C14"/>
  </mergeCells>
  <printOptions horizontalCentered="1"/>
  <pageMargins left="0.709027777777778" right="0.709027777777778" top="0.75" bottom="0.75" header="0.309027777777778" footer="0.309027777777778"/>
  <pageSetup paperSize="9" fitToHeight="200" orientation="landscape" horizontalDpi="600" vertic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workbookViewId="0">
      <selection activeCell="C8" sqref="C8"/>
    </sheetView>
  </sheetViews>
  <sheetFormatPr defaultColWidth="10" defaultRowHeight="13.5" outlineLevelCol="2"/>
  <cols>
    <col min="1" max="1" width="59.375" style="56" customWidth="1"/>
    <col min="2" max="3" width="25.625" style="56" customWidth="1"/>
    <col min="4" max="4" width="9.76666666666667" style="56" customWidth="1"/>
    <col min="5" max="16384" width="10" style="56"/>
  </cols>
  <sheetData>
    <row r="1" s="56" customFormat="1" ht="24" customHeight="1"/>
    <row r="2" s="56" customFormat="1" ht="14.3" customHeight="1" spans="1:1">
      <c r="A2" s="92"/>
    </row>
    <row r="3" s="56" customFormat="1" ht="28.6" customHeight="1" spans="1:3">
      <c r="A3" s="87" t="s">
        <v>1420</v>
      </c>
      <c r="B3" s="87"/>
      <c r="C3" s="87"/>
    </row>
    <row r="4" s="57" customFormat="1" ht="25" customHeight="1" spans="1:3">
      <c r="A4" s="93"/>
      <c r="B4" s="93"/>
      <c r="C4" s="78" t="s">
        <v>1373</v>
      </c>
    </row>
    <row r="5" s="57" customFormat="1" ht="32" customHeight="1" spans="1:3">
      <c r="A5" s="66" t="s">
        <v>1395</v>
      </c>
      <c r="B5" s="66" t="s">
        <v>1322</v>
      </c>
      <c r="C5" s="66" t="s">
        <v>1396</v>
      </c>
    </row>
    <row r="6" s="57" customFormat="1" ht="32" customHeight="1" spans="1:3">
      <c r="A6" s="94" t="s">
        <v>1412</v>
      </c>
      <c r="B6" s="95"/>
      <c r="C6" s="95">
        <v>3.88</v>
      </c>
    </row>
    <row r="7" s="57" customFormat="1" ht="32" customHeight="1" spans="1:3">
      <c r="A7" s="94" t="s">
        <v>1413</v>
      </c>
      <c r="B7" s="95">
        <v>5.73</v>
      </c>
      <c r="C7" s="95"/>
    </row>
    <row r="8" s="57" customFormat="1" ht="32" customHeight="1" spans="1:3">
      <c r="A8" s="94" t="s">
        <v>1414</v>
      </c>
      <c r="B8" s="95"/>
      <c r="C8" s="95">
        <v>1</v>
      </c>
    </row>
    <row r="9" s="57" customFormat="1" ht="32" customHeight="1" spans="1:3">
      <c r="A9" s="94" t="s">
        <v>1415</v>
      </c>
      <c r="B9" s="95"/>
      <c r="C9" s="95"/>
    </row>
    <row r="10" s="57" customFormat="1" ht="32" customHeight="1" spans="1:3">
      <c r="A10" s="94" t="s">
        <v>1416</v>
      </c>
      <c r="B10" s="95"/>
      <c r="C10" s="95">
        <v>4.88</v>
      </c>
    </row>
    <row r="11" s="57" customFormat="1" ht="32" customHeight="1" spans="1:3">
      <c r="A11" s="94" t="s">
        <v>1417</v>
      </c>
      <c r="B11" s="95"/>
      <c r="C11" s="95"/>
    </row>
    <row r="12" s="57" customFormat="1" ht="32" customHeight="1" spans="1:3">
      <c r="A12" s="94" t="s">
        <v>1418</v>
      </c>
      <c r="B12" s="95"/>
      <c r="C12" s="95"/>
    </row>
    <row r="13" s="58" customFormat="1" ht="65" customHeight="1" spans="1:3">
      <c r="A13" s="73" t="s">
        <v>1421</v>
      </c>
      <c r="B13" s="73"/>
      <c r="C13" s="73"/>
    </row>
    <row r="14" s="56" customFormat="1" ht="31" customHeight="1" spans="1:3">
      <c r="A14" s="96"/>
      <c r="B14" s="96"/>
      <c r="C14" s="96"/>
    </row>
  </sheetData>
  <mergeCells count="3">
    <mergeCell ref="A3:C3"/>
    <mergeCell ref="A13:C13"/>
    <mergeCell ref="A14:C14"/>
  </mergeCells>
  <printOptions horizontalCentered="1"/>
  <pageMargins left="0.709027777777778" right="0.709027777777778" top="0.75" bottom="0.75" header="0.309027777777778" footer="0.309027777777778"/>
  <pageSetup paperSize="9" fitToHeight="200" orientation="landscape"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showZeros="0" view="pageBreakPreview" zoomScale="90" zoomScaleNormal="90" workbookViewId="0">
      <pane ySplit="3" topLeftCell="A34" activePane="bottomLeft" state="frozen"/>
      <selection/>
      <selection pane="bottomLeft" activeCell="A1" sqref="A1:D1"/>
    </sheetView>
  </sheetViews>
  <sheetFormatPr defaultColWidth="9" defaultRowHeight="14.25" outlineLevelCol="5"/>
  <cols>
    <col min="1" max="1" width="50.75" style="200" customWidth="1"/>
    <col min="2" max="3" width="21.625" style="500" customWidth="1"/>
    <col min="4" max="4" width="20.4166666666667" style="501" customWidth="1"/>
    <col min="5" max="5" width="9.75" style="200" customWidth="1"/>
    <col min="6" max="6" width="9.5" style="217" customWidth="1"/>
    <col min="7" max="16384" width="9" style="217"/>
  </cols>
  <sheetData>
    <row r="1" ht="45" customHeight="1" spans="1:4">
      <c r="A1" s="338" t="s">
        <v>79</v>
      </c>
      <c r="B1" s="369"/>
      <c r="C1" s="369"/>
      <c r="D1" s="339"/>
    </row>
    <row r="2" ht="18.95" customHeight="1" spans="1:4">
      <c r="A2" s="340"/>
      <c r="B2" s="370"/>
      <c r="D2" s="502" t="s">
        <v>39</v>
      </c>
    </row>
    <row r="3" s="492" customFormat="1" ht="45" customHeight="1" spans="1:5">
      <c r="A3" s="503" t="s">
        <v>40</v>
      </c>
      <c r="B3" s="372" t="s">
        <v>41</v>
      </c>
      <c r="C3" s="372" t="s">
        <v>42</v>
      </c>
      <c r="D3" s="344" t="s">
        <v>43</v>
      </c>
      <c r="E3" s="504"/>
    </row>
    <row r="4" ht="36" customHeight="1" spans="1:5">
      <c r="A4" s="505" t="s">
        <v>80</v>
      </c>
      <c r="B4" s="506">
        <v>33657</v>
      </c>
      <c r="C4" s="506">
        <v>23105.8</v>
      </c>
      <c r="D4" s="507">
        <f>(C4-B4)/B4</f>
        <v>-0.313491992750394</v>
      </c>
      <c r="E4" s="508"/>
    </row>
    <row r="5" ht="36" customHeight="1" spans="1:5">
      <c r="A5" s="509" t="s">
        <v>81</v>
      </c>
      <c r="B5" s="506"/>
      <c r="C5" s="506"/>
      <c r="D5" s="507"/>
      <c r="E5" s="508"/>
    </row>
    <row r="6" ht="36" customHeight="1" spans="1:5">
      <c r="A6" s="509" t="s">
        <v>82</v>
      </c>
      <c r="B6" s="506">
        <v>21</v>
      </c>
      <c r="C6" s="506">
        <v>25</v>
      </c>
      <c r="D6" s="507">
        <f t="shared" ref="D5:D28" si="0">(C6-B6)/B6</f>
        <v>0.19047619047619</v>
      </c>
      <c r="E6" s="508"/>
    </row>
    <row r="7" ht="36" customHeight="1" spans="1:5">
      <c r="A7" s="509" t="s">
        <v>83</v>
      </c>
      <c r="B7" s="506">
        <v>13004</v>
      </c>
      <c r="C7" s="506">
        <v>10225</v>
      </c>
      <c r="D7" s="507">
        <f t="shared" si="0"/>
        <v>-0.213703475853584</v>
      </c>
      <c r="E7" s="508"/>
    </row>
    <row r="8" ht="36" customHeight="1" spans="1:5">
      <c r="A8" s="509" t="s">
        <v>84</v>
      </c>
      <c r="B8" s="506">
        <v>49971</v>
      </c>
      <c r="C8" s="506">
        <v>64842</v>
      </c>
      <c r="D8" s="507">
        <f t="shared" si="0"/>
        <v>0.297592603710152</v>
      </c>
      <c r="E8" s="508"/>
    </row>
    <row r="9" ht="36" customHeight="1" spans="1:5">
      <c r="A9" s="509" t="s">
        <v>85</v>
      </c>
      <c r="B9" s="506">
        <v>201</v>
      </c>
      <c r="C9" s="506">
        <v>101</v>
      </c>
      <c r="D9" s="507">
        <f t="shared" si="0"/>
        <v>-0.497512437810945</v>
      </c>
      <c r="E9" s="508"/>
    </row>
    <row r="10" ht="36" customHeight="1" spans="1:5">
      <c r="A10" s="509" t="s">
        <v>86</v>
      </c>
      <c r="B10" s="506">
        <v>3112</v>
      </c>
      <c r="C10" s="506">
        <v>1690</v>
      </c>
      <c r="D10" s="507">
        <f t="shared" si="0"/>
        <v>-0.45694087403599</v>
      </c>
      <c r="E10" s="508"/>
    </row>
    <row r="11" ht="36" customHeight="1" spans="1:5">
      <c r="A11" s="509" t="s">
        <v>87</v>
      </c>
      <c r="B11" s="506">
        <v>35508</v>
      </c>
      <c r="C11" s="506">
        <v>25655</v>
      </c>
      <c r="D11" s="507">
        <f t="shared" si="0"/>
        <v>-0.277486763546243</v>
      </c>
      <c r="E11" s="508"/>
    </row>
    <row r="12" ht="36" customHeight="1" spans="1:5">
      <c r="A12" s="509" t="s">
        <v>88</v>
      </c>
      <c r="B12" s="506">
        <v>15005</v>
      </c>
      <c r="C12" s="506">
        <v>20301</v>
      </c>
      <c r="D12" s="507">
        <f t="shared" si="0"/>
        <v>0.352949016994335</v>
      </c>
      <c r="E12" s="508"/>
    </row>
    <row r="13" ht="36" customHeight="1" spans="1:5">
      <c r="A13" s="509" t="s">
        <v>89</v>
      </c>
      <c r="B13" s="506">
        <v>-790</v>
      </c>
      <c r="C13" s="506">
        <v>1080</v>
      </c>
      <c r="D13" s="507">
        <f t="shared" si="0"/>
        <v>-2.36708860759494</v>
      </c>
      <c r="E13" s="508"/>
    </row>
    <row r="14" ht="36" customHeight="1" spans="1:5">
      <c r="A14" s="509" t="s">
        <v>90</v>
      </c>
      <c r="B14" s="506">
        <v>22201</v>
      </c>
      <c r="C14" s="506">
        <v>26512</v>
      </c>
      <c r="D14" s="507">
        <f t="shared" si="0"/>
        <v>0.194180442322418</v>
      </c>
      <c r="E14" s="508"/>
    </row>
    <row r="15" ht="36" customHeight="1" spans="1:5">
      <c r="A15" s="509" t="s">
        <v>91</v>
      </c>
      <c r="B15" s="506">
        <v>70461</v>
      </c>
      <c r="C15" s="506">
        <v>41691</v>
      </c>
      <c r="D15" s="507">
        <f t="shared" si="0"/>
        <v>-0.408310980542428</v>
      </c>
      <c r="E15" s="508"/>
    </row>
    <row r="16" ht="36" customHeight="1" spans="1:5">
      <c r="A16" s="509" t="s">
        <v>92</v>
      </c>
      <c r="B16" s="506">
        <v>12602</v>
      </c>
      <c r="C16" s="506">
        <v>480</v>
      </c>
      <c r="D16" s="507">
        <f t="shared" si="0"/>
        <v>-0.961910807808284</v>
      </c>
      <c r="E16" s="508"/>
    </row>
    <row r="17" ht="36" customHeight="1" spans="1:5">
      <c r="A17" s="509" t="s">
        <v>93</v>
      </c>
      <c r="B17" s="506"/>
      <c r="C17" s="506"/>
      <c r="D17" s="507"/>
      <c r="E17" s="508"/>
    </row>
    <row r="18" ht="36" customHeight="1" spans="1:5">
      <c r="A18" s="509" t="s">
        <v>94</v>
      </c>
      <c r="B18" s="506">
        <v>430</v>
      </c>
      <c r="C18" s="506">
        <v>129</v>
      </c>
      <c r="D18" s="507">
        <f t="shared" si="0"/>
        <v>-0.7</v>
      </c>
      <c r="E18" s="508"/>
    </row>
    <row r="19" ht="36" customHeight="1" spans="1:5">
      <c r="A19" s="509" t="s">
        <v>95</v>
      </c>
      <c r="B19" s="506"/>
      <c r="C19" s="506"/>
      <c r="D19" s="507"/>
      <c r="E19" s="508"/>
    </row>
    <row r="20" ht="36" customHeight="1" spans="1:5">
      <c r="A20" s="509" t="s">
        <v>96</v>
      </c>
      <c r="B20" s="506"/>
      <c r="C20" s="506"/>
      <c r="D20" s="507"/>
      <c r="E20" s="508"/>
    </row>
    <row r="21" ht="36" customHeight="1" spans="1:5">
      <c r="A21" s="509" t="s">
        <v>97</v>
      </c>
      <c r="B21" s="506">
        <v>1568</v>
      </c>
      <c r="C21" s="506">
        <v>983</v>
      </c>
      <c r="D21" s="507">
        <f t="shared" si="0"/>
        <v>-0.373086734693878</v>
      </c>
      <c r="E21" s="508"/>
    </row>
    <row r="22" ht="36" customHeight="1" spans="1:5">
      <c r="A22" s="509" t="s">
        <v>98</v>
      </c>
      <c r="B22" s="506">
        <v>7743</v>
      </c>
      <c r="C22" s="506">
        <v>18513</v>
      </c>
      <c r="D22" s="507">
        <f t="shared" si="0"/>
        <v>1.39093374660984</v>
      </c>
      <c r="E22" s="508"/>
    </row>
    <row r="23" ht="36" customHeight="1" spans="1:5">
      <c r="A23" s="509" t="s">
        <v>99</v>
      </c>
      <c r="B23" s="506">
        <v>226</v>
      </c>
      <c r="C23" s="506">
        <v>213</v>
      </c>
      <c r="D23" s="507">
        <f t="shared" si="0"/>
        <v>-0.0575221238938053</v>
      </c>
      <c r="E23" s="508"/>
    </row>
    <row r="24" ht="36" customHeight="1" spans="1:5">
      <c r="A24" s="509" t="s">
        <v>100</v>
      </c>
      <c r="B24" s="506">
        <v>850</v>
      </c>
      <c r="C24" s="506">
        <v>2414</v>
      </c>
      <c r="D24" s="507">
        <f t="shared" si="0"/>
        <v>1.84</v>
      </c>
      <c r="E24" s="508"/>
    </row>
    <row r="25" ht="36" customHeight="1" spans="1:5">
      <c r="A25" s="509" t="s">
        <v>101</v>
      </c>
      <c r="B25" s="506"/>
      <c r="C25" s="506">
        <v>3000</v>
      </c>
      <c r="D25" s="507"/>
      <c r="E25" s="508"/>
    </row>
    <row r="26" ht="36" customHeight="1" spans="1:5">
      <c r="A26" s="509" t="s">
        <v>102</v>
      </c>
      <c r="B26" s="506">
        <v>4861</v>
      </c>
      <c r="C26" s="506">
        <v>4898</v>
      </c>
      <c r="D26" s="507">
        <f t="shared" si="0"/>
        <v>0.00761160255091545</v>
      </c>
      <c r="E26" s="508"/>
    </row>
    <row r="27" ht="36" customHeight="1" spans="1:5">
      <c r="A27" s="509" t="s">
        <v>103</v>
      </c>
      <c r="B27" s="506">
        <v>4</v>
      </c>
      <c r="C27" s="506">
        <v>1</v>
      </c>
      <c r="D27" s="507">
        <f t="shared" si="0"/>
        <v>-0.75</v>
      </c>
      <c r="E27" s="508"/>
    </row>
    <row r="28" ht="36" customHeight="1" spans="1:5">
      <c r="A28" s="509" t="s">
        <v>104</v>
      </c>
      <c r="B28" s="506">
        <v>420</v>
      </c>
      <c r="C28" s="506">
        <v>53141.5</v>
      </c>
      <c r="D28" s="507">
        <f t="shared" si="0"/>
        <v>125.527380952381</v>
      </c>
      <c r="E28" s="508"/>
    </row>
    <row r="29" ht="36" customHeight="1" spans="1:5">
      <c r="A29" s="509"/>
      <c r="B29" s="506"/>
      <c r="C29" s="506"/>
      <c r="D29" s="507"/>
      <c r="E29" s="508"/>
    </row>
    <row r="30" s="340" customFormat="1" ht="36" customHeight="1" spans="1:5">
      <c r="A30" s="497" t="s">
        <v>105</v>
      </c>
      <c r="B30" s="510">
        <f>SUM(B4:B29)</f>
        <v>271055</v>
      </c>
      <c r="C30" s="510">
        <f>SUM(C4:C29)</f>
        <v>299000.3</v>
      </c>
      <c r="D30" s="507">
        <f t="shared" ref="D30:D32" si="1">(C30-B30)/B30</f>
        <v>0.103098264189925</v>
      </c>
      <c r="E30" s="508"/>
    </row>
    <row r="31" ht="36" customHeight="1" spans="1:5">
      <c r="A31" s="350" t="s">
        <v>106</v>
      </c>
      <c r="B31" s="510">
        <f>SUM(B32:B35)</f>
        <v>8400</v>
      </c>
      <c r="C31" s="510">
        <f>SUM(C32:C35)</f>
        <v>7000</v>
      </c>
      <c r="D31" s="507">
        <f t="shared" si="1"/>
        <v>-0.166666666666667</v>
      </c>
      <c r="E31" s="508"/>
    </row>
    <row r="32" ht="36" customHeight="1" spans="1:5">
      <c r="A32" s="511" t="s">
        <v>107</v>
      </c>
      <c r="B32" s="506">
        <v>6271</v>
      </c>
      <c r="C32" s="506">
        <v>7000</v>
      </c>
      <c r="D32" s="507">
        <f t="shared" si="1"/>
        <v>0.116249402009249</v>
      </c>
      <c r="E32" s="508"/>
    </row>
    <row r="33" ht="36" customHeight="1" spans="1:5">
      <c r="A33" s="511" t="s">
        <v>108</v>
      </c>
      <c r="B33" s="512"/>
      <c r="C33" s="512"/>
      <c r="D33" s="507"/>
      <c r="E33" s="508"/>
    </row>
    <row r="34" ht="36" customHeight="1" spans="1:6">
      <c r="A34" s="513" t="s">
        <v>109</v>
      </c>
      <c r="B34" s="506">
        <v>2129</v>
      </c>
      <c r="C34" s="506"/>
      <c r="D34" s="507">
        <f t="shared" ref="D34:D38" si="2">(C34-B34)/B34</f>
        <v>-1</v>
      </c>
      <c r="E34" s="508"/>
      <c r="F34" s="514"/>
    </row>
    <row r="35" s="499" customFormat="1" ht="36" customHeight="1" spans="1:5">
      <c r="A35" s="513" t="s">
        <v>110</v>
      </c>
      <c r="B35" s="512"/>
      <c r="C35" s="512"/>
      <c r="D35" s="507"/>
      <c r="E35" s="508"/>
    </row>
    <row r="36" s="499" customFormat="1" ht="36" customHeight="1" spans="1:5">
      <c r="A36" s="231" t="s">
        <v>111</v>
      </c>
      <c r="B36" s="510">
        <v>5300</v>
      </c>
      <c r="C36" s="510">
        <v>24443</v>
      </c>
      <c r="D36" s="507">
        <f t="shared" si="2"/>
        <v>3.61188679245283</v>
      </c>
      <c r="E36" s="508"/>
    </row>
    <row r="37" s="499" customFormat="1" ht="36" customHeight="1" spans="1:5">
      <c r="A37" s="515" t="s">
        <v>112</v>
      </c>
      <c r="B37" s="510">
        <v>13110</v>
      </c>
      <c r="C37" s="510"/>
      <c r="D37" s="507">
        <f t="shared" si="2"/>
        <v>-1</v>
      </c>
      <c r="E37" s="508"/>
    </row>
    <row r="38" ht="36" customHeight="1" spans="1:6">
      <c r="A38" s="516" t="s">
        <v>113</v>
      </c>
      <c r="B38" s="510">
        <f>SUM(B30,B31,B36,B37)</f>
        <v>297865</v>
      </c>
      <c r="C38" s="510">
        <f>SUM(C30,C31,C36,C37)</f>
        <v>330443.3</v>
      </c>
      <c r="D38" s="507">
        <f t="shared" si="2"/>
        <v>0.109372702398738</v>
      </c>
      <c r="E38" s="508"/>
      <c r="F38" s="517"/>
    </row>
  </sheetData>
  <mergeCells count="1">
    <mergeCell ref="A1:D1"/>
  </mergeCells>
  <conditionalFormatting sqref="A34:A35">
    <cfRule type="expression" dxfId="1" priority="9" stopIfTrue="1">
      <formula>"len($A:$A)=3"</formula>
    </cfRule>
  </conditionalFormatting>
  <conditionalFormatting sqref="D2:G2 C39:D44 C32:C37 E31:G44 C45:G45">
    <cfRule type="cellIs" dxfId="0" priority="27" stopIfTrue="1" operator="lessThanOrEqual">
      <formula>-1</formula>
    </cfRule>
  </conditionalFormatting>
  <conditionalFormatting sqref="E4:G39">
    <cfRule type="cellIs" dxfId="2" priority="11" stopIfTrue="1" operator="lessThan">
      <formula>0</formula>
    </cfRule>
  </conditionalFormatting>
  <conditionalFormatting sqref="E30:G39">
    <cfRule type="cellIs" dxfId="2" priority="21" stopIfTrue="1" operator="lessThan">
      <formula>0</formula>
    </cfRule>
    <cfRule type="cellIs" dxfId="2" priority="22" stopIfTrue="1" operator="lessThan">
      <formula>0</formula>
    </cfRule>
  </conditionalFormatting>
  <conditionalFormatting sqref="C33:C35 E33:G35">
    <cfRule type="cellIs" dxfId="2" priority="29" stopIfTrue="1" operator="lessThan">
      <formula>0</formula>
    </cfRule>
    <cfRule type="cellIs" dxfId="0" priority="30" stopIfTrue="1" operator="greaterThan">
      <formula>5</formula>
    </cfRule>
  </conditionalFormatting>
  <conditionalFormatting sqref="B34:C35 E34:G35">
    <cfRule type="expression" dxfId="1" priority="14" stopIfTrue="1">
      <formula>"len($A:$A)=3"</formula>
    </cfRule>
  </conditionalFormatting>
  <conditionalFormatting sqref="C37 E37:G37">
    <cfRule type="cellIs" dxfId="2" priority="1" stopIfTrue="1" operator="lessThan">
      <formula>0</formula>
    </cfRule>
    <cfRule type="cellIs" dxfId="0" priority="2" stopIfTrue="1" operator="greaterThan">
      <formula>5</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8"/>
  <sheetViews>
    <sheetView topLeftCell="A15" workbookViewId="0">
      <selection activeCell="A28" sqref="A28:D28"/>
    </sheetView>
  </sheetViews>
  <sheetFormatPr defaultColWidth="10" defaultRowHeight="13.5" outlineLevelCol="3"/>
  <cols>
    <col min="1" max="1" width="36" style="56" customWidth="1"/>
    <col min="2" max="4" width="15.625" style="56" customWidth="1"/>
    <col min="5" max="5" width="9.76666666666667" style="56" customWidth="1"/>
    <col min="6" max="16384" width="10" style="56"/>
  </cols>
  <sheetData>
    <row r="1" s="56" customFormat="1" ht="22" customHeight="1"/>
    <row r="2" s="56" customFormat="1" ht="14.3" customHeight="1" spans="1:1">
      <c r="A2" s="86"/>
    </row>
    <row r="3" s="56" customFormat="1" ht="63" customHeight="1" spans="1:4">
      <c r="A3" s="87" t="s">
        <v>1422</v>
      </c>
      <c r="B3" s="87"/>
      <c r="C3" s="87"/>
      <c r="D3" s="87"/>
    </row>
    <row r="4" s="57" customFormat="1" ht="30" customHeight="1" spans="4:4">
      <c r="D4" s="78" t="s">
        <v>1373</v>
      </c>
    </row>
    <row r="5" s="57" customFormat="1" ht="25" customHeight="1" spans="1:4">
      <c r="A5" s="66" t="s">
        <v>1395</v>
      </c>
      <c r="B5" s="66" t="s">
        <v>1423</v>
      </c>
      <c r="C5" s="66" t="s">
        <v>1424</v>
      </c>
      <c r="D5" s="66" t="s">
        <v>1425</v>
      </c>
    </row>
    <row r="6" s="57" customFormat="1" ht="25" customHeight="1" spans="1:4">
      <c r="A6" s="88" t="s">
        <v>1426</v>
      </c>
      <c r="B6" s="69" t="s">
        <v>1427</v>
      </c>
      <c r="C6" s="89">
        <f>C7+C9</f>
        <v>1.53</v>
      </c>
      <c r="D6" s="89">
        <f>D7+D9</f>
        <v>1.53</v>
      </c>
    </row>
    <row r="7" s="57" customFormat="1" ht="25" customHeight="1" spans="1:4">
      <c r="A7" s="90" t="s">
        <v>1428</v>
      </c>
      <c r="B7" s="69" t="s">
        <v>1381</v>
      </c>
      <c r="C7" s="89">
        <v>0.53</v>
      </c>
      <c r="D7" s="89">
        <v>0.53</v>
      </c>
    </row>
    <row r="8" s="57" customFormat="1" ht="25" customHeight="1" spans="1:4">
      <c r="A8" s="90" t="s">
        <v>1429</v>
      </c>
      <c r="B8" s="69" t="s">
        <v>1382</v>
      </c>
      <c r="C8" s="89">
        <v>0.53</v>
      </c>
      <c r="D8" s="89">
        <v>0.53</v>
      </c>
    </row>
    <row r="9" s="57" customFormat="1" ht="25" customHeight="1" spans="1:4">
      <c r="A9" s="90" t="s">
        <v>1430</v>
      </c>
      <c r="B9" s="69" t="s">
        <v>1431</v>
      </c>
      <c r="C9" s="89">
        <v>1</v>
      </c>
      <c r="D9" s="89">
        <v>1</v>
      </c>
    </row>
    <row r="10" s="57" customFormat="1" ht="25" customHeight="1" spans="1:4">
      <c r="A10" s="90" t="s">
        <v>1429</v>
      </c>
      <c r="B10" s="69" t="s">
        <v>1384</v>
      </c>
      <c r="C10" s="89"/>
      <c r="D10" s="89"/>
    </row>
    <row r="11" s="57" customFormat="1" ht="25" customHeight="1" spans="1:4">
      <c r="A11" s="88" t="s">
        <v>1432</v>
      </c>
      <c r="B11" s="69" t="s">
        <v>1433</v>
      </c>
      <c r="C11" s="89">
        <f>C12+C13</f>
        <v>0.53</v>
      </c>
      <c r="D11" s="89">
        <f>D12+D13</f>
        <v>0.53</v>
      </c>
    </row>
    <row r="12" s="57" customFormat="1" ht="25" customHeight="1" spans="1:4">
      <c r="A12" s="90" t="s">
        <v>1428</v>
      </c>
      <c r="B12" s="69" t="s">
        <v>1434</v>
      </c>
      <c r="C12" s="89">
        <v>0.53</v>
      </c>
      <c r="D12" s="89">
        <v>0.53</v>
      </c>
    </row>
    <row r="13" s="57" customFormat="1" ht="25" customHeight="1" spans="1:4">
      <c r="A13" s="90" t="s">
        <v>1430</v>
      </c>
      <c r="B13" s="69" t="s">
        <v>1435</v>
      </c>
      <c r="C13" s="89"/>
      <c r="D13" s="89"/>
    </row>
    <row r="14" s="57" customFormat="1" ht="25" customHeight="1" spans="1:4">
      <c r="A14" s="88" t="s">
        <v>1436</v>
      </c>
      <c r="B14" s="69" t="s">
        <v>1437</v>
      </c>
      <c r="C14" s="89">
        <f>C15+C16</f>
        <v>0.63</v>
      </c>
      <c r="D14" s="89">
        <f>D15+D16</f>
        <v>0.63</v>
      </c>
    </row>
    <row r="15" s="57" customFormat="1" ht="25" customHeight="1" spans="1:4">
      <c r="A15" s="90" t="s">
        <v>1428</v>
      </c>
      <c r="B15" s="69" t="s">
        <v>1438</v>
      </c>
      <c r="C15" s="89">
        <v>0.49</v>
      </c>
      <c r="D15" s="89">
        <v>0.49</v>
      </c>
    </row>
    <row r="16" s="57" customFormat="1" ht="25" customHeight="1" spans="1:4">
      <c r="A16" s="90" t="s">
        <v>1430</v>
      </c>
      <c r="B16" s="69" t="s">
        <v>1439</v>
      </c>
      <c r="C16" s="89">
        <v>0.14</v>
      </c>
      <c r="D16" s="89">
        <v>0.14</v>
      </c>
    </row>
    <row r="17" s="57" customFormat="1" ht="25" customHeight="1" spans="1:4">
      <c r="A17" s="88" t="s">
        <v>1440</v>
      </c>
      <c r="B17" s="69" t="s">
        <v>1441</v>
      </c>
      <c r="C17" s="89">
        <f>C18+C21</f>
        <v>3.23</v>
      </c>
      <c r="D17" s="89">
        <f>D18+D21</f>
        <v>3.23</v>
      </c>
    </row>
    <row r="18" s="57" customFormat="1" ht="25" customHeight="1" spans="1:4">
      <c r="A18" s="90" t="s">
        <v>1428</v>
      </c>
      <c r="B18" s="69" t="s">
        <v>1442</v>
      </c>
      <c r="C18" s="89">
        <v>2.44</v>
      </c>
      <c r="D18" s="89">
        <v>2.44</v>
      </c>
    </row>
    <row r="19" s="57" customFormat="1" ht="25" customHeight="1" spans="1:4">
      <c r="A19" s="90" t="s">
        <v>1443</v>
      </c>
      <c r="B19" s="69"/>
      <c r="C19" s="89">
        <v>2.44</v>
      </c>
      <c r="D19" s="89">
        <v>2.44</v>
      </c>
    </row>
    <row r="20" s="57" customFormat="1" ht="25" customHeight="1" spans="1:4">
      <c r="A20" s="90" t="s">
        <v>1444</v>
      </c>
      <c r="B20" s="69" t="s">
        <v>1445</v>
      </c>
      <c r="C20" s="89"/>
      <c r="D20" s="89"/>
    </row>
    <row r="21" s="57" customFormat="1" ht="25" customHeight="1" spans="1:4">
      <c r="A21" s="90" t="s">
        <v>1430</v>
      </c>
      <c r="B21" s="69" t="s">
        <v>1446</v>
      </c>
      <c r="C21" s="89">
        <v>0.79</v>
      </c>
      <c r="D21" s="89">
        <v>0.79</v>
      </c>
    </row>
    <row r="22" s="57" customFormat="1" ht="25" customHeight="1" spans="1:4">
      <c r="A22" s="90" t="s">
        <v>1443</v>
      </c>
      <c r="B22" s="69"/>
      <c r="C22" s="89">
        <v>0.79</v>
      </c>
      <c r="D22" s="89">
        <v>0.79</v>
      </c>
    </row>
    <row r="23" s="57" customFormat="1" ht="25" customHeight="1" spans="1:4">
      <c r="A23" s="90" t="s">
        <v>1447</v>
      </c>
      <c r="B23" s="69" t="s">
        <v>1448</v>
      </c>
      <c r="C23" s="89"/>
      <c r="D23" s="89"/>
    </row>
    <row r="24" s="57" customFormat="1" ht="25" customHeight="1" spans="1:4">
      <c r="A24" s="88" t="s">
        <v>1449</v>
      </c>
      <c r="B24" s="69" t="s">
        <v>1450</v>
      </c>
      <c r="C24" s="89">
        <f>C25+C26</f>
        <v>0.66</v>
      </c>
      <c r="D24" s="89">
        <f>D25+D26</f>
        <v>0.66</v>
      </c>
    </row>
    <row r="25" s="57" customFormat="1" ht="25" customHeight="1" spans="1:4">
      <c r="A25" s="90" t="s">
        <v>1428</v>
      </c>
      <c r="B25" s="69" t="s">
        <v>1451</v>
      </c>
      <c r="C25" s="89">
        <v>0.49</v>
      </c>
      <c r="D25" s="89">
        <v>0.49</v>
      </c>
    </row>
    <row r="26" s="57" customFormat="1" ht="25" customHeight="1" spans="1:4">
      <c r="A26" s="90" t="s">
        <v>1430</v>
      </c>
      <c r="B26" s="69" t="s">
        <v>1452</v>
      </c>
      <c r="C26" s="89">
        <v>0.17</v>
      </c>
      <c r="D26" s="89">
        <v>0.17</v>
      </c>
    </row>
    <row r="27" s="58" customFormat="1" ht="70" customHeight="1" spans="1:4">
      <c r="A27" s="91" t="s">
        <v>1453</v>
      </c>
      <c r="B27" s="91"/>
      <c r="C27" s="91"/>
      <c r="D27" s="91"/>
    </row>
    <row r="28" s="56" customFormat="1" ht="25" customHeight="1" spans="1:4">
      <c r="A28" s="92"/>
      <c r="B28" s="92"/>
      <c r="C28" s="92"/>
      <c r="D28" s="92"/>
    </row>
  </sheetData>
  <mergeCells count="3">
    <mergeCell ref="A3:D3"/>
    <mergeCell ref="A27:D27"/>
    <mergeCell ref="A28:D28"/>
  </mergeCells>
  <printOptions horizontalCentered="1"/>
  <pageMargins left="0.709027777777778" right="0.709027777777778" top="0.393055555555556" bottom="0.75" header="0.309027777777778" footer="0.309027777777778"/>
  <pageSetup paperSize="9" fitToHeight="200" orientation="portrait" horizontalDpi="600" verticalDpi="6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workbookViewId="0">
      <selection activeCell="E8" sqref="E8"/>
    </sheetView>
  </sheetViews>
  <sheetFormatPr defaultColWidth="8.88333333333333" defaultRowHeight="13.5" outlineLevelCol="5"/>
  <cols>
    <col min="1" max="1" width="8.88333333333333" style="56"/>
    <col min="2" max="2" width="49.375" style="56" customWidth="1"/>
    <col min="3" max="3" width="20.625" style="56" customWidth="1"/>
    <col min="4" max="6" width="20.625" style="59" customWidth="1"/>
    <col min="7" max="16384" width="8.88333333333333" style="56"/>
  </cols>
  <sheetData>
    <row r="1" s="56" customFormat="1" spans="1:6">
      <c r="A1" s="75"/>
      <c r="D1" s="59"/>
      <c r="E1" s="59"/>
      <c r="F1" s="59"/>
    </row>
    <row r="2" s="56" customFormat="1" ht="45" customHeight="1" spans="1:6">
      <c r="A2" s="60" t="s">
        <v>1454</v>
      </c>
      <c r="B2" s="60"/>
      <c r="C2" s="60"/>
      <c r="D2" s="76"/>
      <c r="E2" s="76"/>
      <c r="F2" s="76"/>
    </row>
    <row r="3" s="57" customFormat="1" ht="18" customHeight="1" spans="2:6">
      <c r="B3" s="77" t="s">
        <v>1373</v>
      </c>
      <c r="C3" s="78"/>
      <c r="D3" s="79"/>
      <c r="E3" s="79"/>
      <c r="F3" s="79"/>
    </row>
    <row r="4" s="57" customFormat="1" ht="30" customHeight="1" spans="1:6">
      <c r="A4" s="65" t="s">
        <v>40</v>
      </c>
      <c r="B4" s="65"/>
      <c r="C4" s="66" t="s">
        <v>1379</v>
      </c>
      <c r="D4" s="67" t="s">
        <v>1424</v>
      </c>
      <c r="E4" s="67" t="s">
        <v>1425</v>
      </c>
      <c r="F4" s="67" t="s">
        <v>1455</v>
      </c>
    </row>
    <row r="5" s="57" customFormat="1" ht="30" customHeight="1" spans="1:6">
      <c r="A5" s="80" t="s">
        <v>1456</v>
      </c>
      <c r="B5" s="80"/>
      <c r="C5" s="69" t="s">
        <v>1380</v>
      </c>
      <c r="D5" s="81">
        <f t="shared" ref="D5:F5" si="0">D6+D7</f>
        <v>23.54</v>
      </c>
      <c r="E5" s="81">
        <f t="shared" si="0"/>
        <v>0</v>
      </c>
      <c r="F5" s="81">
        <f t="shared" si="0"/>
        <v>0</v>
      </c>
    </row>
    <row r="6" s="57" customFormat="1" ht="30" customHeight="1" spans="1:6">
      <c r="A6" s="82" t="s">
        <v>1457</v>
      </c>
      <c r="B6" s="82"/>
      <c r="C6" s="69" t="s">
        <v>1381</v>
      </c>
      <c r="D6" s="81">
        <v>18.81</v>
      </c>
      <c r="E6" s="81"/>
      <c r="F6" s="81"/>
    </row>
    <row r="7" s="57" customFormat="1" ht="30" customHeight="1" spans="1:6">
      <c r="A7" s="82" t="s">
        <v>1458</v>
      </c>
      <c r="B7" s="82"/>
      <c r="C7" s="69" t="s">
        <v>1382</v>
      </c>
      <c r="D7" s="81">
        <v>4.73</v>
      </c>
      <c r="E7" s="81"/>
      <c r="F7" s="81"/>
    </row>
    <row r="8" s="57" customFormat="1" ht="30" customHeight="1" spans="1:6">
      <c r="A8" s="83" t="s">
        <v>1459</v>
      </c>
      <c r="B8" s="83"/>
      <c r="C8" s="69" t="s">
        <v>1383</v>
      </c>
      <c r="D8" s="81">
        <v>24.54</v>
      </c>
      <c r="E8" s="81"/>
      <c r="F8" s="81"/>
    </row>
    <row r="9" s="57" customFormat="1" ht="30" customHeight="1" spans="1:6">
      <c r="A9" s="82" t="s">
        <v>1457</v>
      </c>
      <c r="B9" s="82"/>
      <c r="C9" s="69" t="s">
        <v>1384</v>
      </c>
      <c r="D9" s="81">
        <v>18.81</v>
      </c>
      <c r="E9" s="81"/>
      <c r="F9" s="81"/>
    </row>
    <row r="10" s="57" customFormat="1" ht="30" customHeight="1" spans="1:6">
      <c r="A10" s="82" t="s">
        <v>1458</v>
      </c>
      <c r="B10" s="82"/>
      <c r="C10" s="69" t="s">
        <v>1385</v>
      </c>
      <c r="D10" s="81">
        <v>5.73</v>
      </c>
      <c r="E10" s="81"/>
      <c r="F10" s="81"/>
    </row>
    <row r="11" s="58" customFormat="1" ht="41" customHeight="1" spans="1:6">
      <c r="A11" s="73" t="s">
        <v>1460</v>
      </c>
      <c r="B11" s="73"/>
      <c r="C11" s="73"/>
      <c r="D11" s="74"/>
      <c r="E11" s="74"/>
      <c r="F11" s="74"/>
    </row>
    <row r="14" s="56" customFormat="1" ht="19.5" spans="1:6">
      <c r="A14" s="84"/>
      <c r="D14" s="59"/>
      <c r="E14" s="59"/>
      <c r="F14" s="59"/>
    </row>
    <row r="15" s="56" customFormat="1" ht="19" customHeight="1" spans="1:6">
      <c r="A15" s="85"/>
      <c r="D15" s="59"/>
      <c r="E15" s="59"/>
      <c r="F15" s="59"/>
    </row>
    <row r="16" s="56" customFormat="1" ht="29" customHeight="1" spans="4:6">
      <c r="D16" s="59"/>
      <c r="E16" s="59"/>
      <c r="F16" s="59"/>
    </row>
    <row r="17" s="56" customFormat="1" ht="29" customHeight="1" spans="4:6">
      <c r="D17" s="59"/>
      <c r="E17" s="59"/>
      <c r="F17" s="59"/>
    </row>
    <row r="18" s="56" customFormat="1" ht="29" customHeight="1" spans="4:6">
      <c r="D18" s="59"/>
      <c r="E18" s="59"/>
      <c r="F18" s="59"/>
    </row>
    <row r="19" s="56" customFormat="1" ht="29" customHeight="1" spans="4:6">
      <c r="D19" s="59"/>
      <c r="E19" s="59"/>
      <c r="F19" s="59"/>
    </row>
    <row r="20" s="56" customFormat="1" ht="30" customHeight="1" spans="1:6">
      <c r="A20" s="85"/>
      <c r="D20" s="59"/>
      <c r="E20" s="59"/>
      <c r="F20" s="59"/>
    </row>
  </sheetData>
  <mergeCells count="9">
    <mergeCell ref="A2:F2"/>
    <mergeCell ref="B3:F3"/>
    <mergeCell ref="A4:B4"/>
    <mergeCell ref="A6:B6"/>
    <mergeCell ref="A7:B7"/>
    <mergeCell ref="A8:B8"/>
    <mergeCell ref="A9:B9"/>
    <mergeCell ref="A10:B10"/>
    <mergeCell ref="A11:F11"/>
  </mergeCells>
  <printOptions horizontalCentered="1"/>
  <pageMargins left="0.709027777777778" right="0.709027777777778" top="1.10138888888889" bottom="0.75" header="0.309027777777778" footer="0.309027777777778"/>
  <pageSetup paperSize="9" scale="95" fitToHeight="200" orientation="landscape" horizontalDpi="600" verticalDpi="6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D16" sqref="D16"/>
    </sheetView>
  </sheetViews>
  <sheetFormatPr defaultColWidth="8.88333333333333" defaultRowHeight="13.5" outlineLevelRow="6" outlineLevelCol="5"/>
  <cols>
    <col min="1" max="1" width="8.88333333333333" style="56"/>
    <col min="2" max="5" width="24.2166666666667" style="56" customWidth="1"/>
    <col min="6" max="6" width="24.2166666666667" style="59" customWidth="1"/>
    <col min="7" max="16384" width="8.88333333333333" style="56"/>
  </cols>
  <sheetData>
    <row r="1" s="56" customFormat="1" ht="24" customHeight="1" spans="6:6">
      <c r="F1" s="59"/>
    </row>
    <row r="2" s="56" customFormat="1" ht="25.5" spans="1:6">
      <c r="A2" s="60" t="s">
        <v>1461</v>
      </c>
      <c r="B2" s="61"/>
      <c r="C2" s="61"/>
      <c r="D2" s="61"/>
      <c r="E2" s="61"/>
      <c r="F2" s="62"/>
    </row>
    <row r="3" s="56" customFormat="1" ht="23" customHeight="1" spans="1:6">
      <c r="A3" s="63" t="s">
        <v>1373</v>
      </c>
      <c r="B3" s="63"/>
      <c r="C3" s="63"/>
      <c r="D3" s="63"/>
      <c r="E3" s="63"/>
      <c r="F3" s="64"/>
    </row>
    <row r="4" s="57" customFormat="1" ht="30" customHeight="1" spans="1:6">
      <c r="A4" s="65" t="s">
        <v>1</v>
      </c>
      <c r="B4" s="66" t="s">
        <v>1325</v>
      </c>
      <c r="C4" s="66" t="s">
        <v>1462</v>
      </c>
      <c r="D4" s="66" t="s">
        <v>1463</v>
      </c>
      <c r="E4" s="66" t="s">
        <v>1464</v>
      </c>
      <c r="F4" s="67" t="s">
        <v>1465</v>
      </c>
    </row>
    <row r="5" s="57" customFormat="1" ht="45" customHeight="1" spans="1:6">
      <c r="A5" s="68">
        <v>1</v>
      </c>
      <c r="B5" s="69" t="s">
        <v>1466</v>
      </c>
      <c r="C5" s="70" t="s">
        <v>1467</v>
      </c>
      <c r="D5" s="71" t="s">
        <v>1468</v>
      </c>
      <c r="E5" s="71" t="s">
        <v>1469</v>
      </c>
      <c r="F5" s="72">
        <v>1</v>
      </c>
    </row>
    <row r="6" s="57" customFormat="1" ht="45" customHeight="1" spans="1:6">
      <c r="A6" s="68"/>
      <c r="B6" s="69"/>
      <c r="C6" s="70"/>
      <c r="D6" s="71"/>
      <c r="E6" s="71"/>
      <c r="F6" s="72"/>
    </row>
    <row r="7" s="58" customFormat="1" ht="33" customHeight="1" spans="1:6">
      <c r="A7" s="73" t="s">
        <v>1470</v>
      </c>
      <c r="B7" s="73"/>
      <c r="C7" s="73"/>
      <c r="D7" s="73"/>
      <c r="E7" s="73"/>
      <c r="F7" s="74"/>
    </row>
  </sheetData>
  <mergeCells count="3">
    <mergeCell ref="A2:F2"/>
    <mergeCell ref="A3:F3"/>
    <mergeCell ref="A7:F7"/>
  </mergeCells>
  <printOptions horizontalCentered="1"/>
  <pageMargins left="0.709027777777778" right="0.709027777777778" top="0.75" bottom="0.75" header="0.309027777777778" footer="0.309027777777778"/>
  <pageSetup paperSize="9" fitToHeight="200" orientation="landscape" horizontalDpi="600" verticalDpi="600"/>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tabSelected="1" topLeftCell="A9" workbookViewId="0">
      <selection activeCell="H9" sqref="H9"/>
    </sheetView>
  </sheetViews>
  <sheetFormatPr defaultColWidth="8" defaultRowHeight="13.5" outlineLevelCol="7"/>
  <cols>
    <col min="1" max="1" width="15" style="19" customWidth="1"/>
    <col min="2" max="2" width="25.125" style="20" customWidth="1"/>
    <col min="3" max="3" width="7" style="15" customWidth="1"/>
    <col min="4" max="4" width="7.875" style="15" customWidth="1"/>
    <col min="5" max="5" width="8" style="15" customWidth="1"/>
    <col min="6" max="6" width="7" style="15" customWidth="1"/>
    <col min="7" max="7" width="32.375" style="21" customWidth="1"/>
    <col min="8" max="8" width="71.25" style="15" customWidth="1"/>
    <col min="9" max="16384" width="8" style="15"/>
  </cols>
  <sheetData>
    <row r="1" s="15" customFormat="1" spans="1:8">
      <c r="A1" s="19"/>
      <c r="B1" s="20"/>
      <c r="G1" s="21"/>
      <c r="H1" s="22"/>
    </row>
    <row r="2" s="15" customFormat="1" ht="39" customHeight="1" spans="1:8">
      <c r="A2" s="23" t="s">
        <v>1471</v>
      </c>
      <c r="B2" s="23"/>
      <c r="C2" s="24"/>
      <c r="D2" s="24"/>
      <c r="E2" s="24"/>
      <c r="F2" s="24"/>
      <c r="G2" s="25"/>
      <c r="H2" s="24"/>
    </row>
    <row r="3" s="15" customFormat="1" ht="23" customHeight="1" spans="1:7">
      <c r="A3" s="26"/>
      <c r="B3" s="20"/>
      <c r="G3" s="21"/>
    </row>
    <row r="4" s="16" customFormat="1" ht="44.25" customHeight="1" spans="1:8">
      <c r="A4" s="27" t="s">
        <v>1472</v>
      </c>
      <c r="B4" s="28" t="s">
        <v>1473</v>
      </c>
      <c r="C4" s="29" t="s">
        <v>1474</v>
      </c>
      <c r="D4" s="29" t="s">
        <v>1475</v>
      </c>
      <c r="E4" s="29" t="s">
        <v>1476</v>
      </c>
      <c r="F4" s="29" t="s">
        <v>1477</v>
      </c>
      <c r="G4" s="30" t="s">
        <v>1478</v>
      </c>
      <c r="H4" s="29" t="s">
        <v>1479</v>
      </c>
    </row>
    <row r="5" s="15" customFormat="1" ht="18.75" spans="1:8">
      <c r="A5" s="31">
        <v>1</v>
      </c>
      <c r="B5" s="32">
        <v>2</v>
      </c>
      <c r="C5" s="33">
        <v>3</v>
      </c>
      <c r="D5" s="33">
        <v>4</v>
      </c>
      <c r="E5" s="33">
        <v>5</v>
      </c>
      <c r="F5" s="33">
        <v>6</v>
      </c>
      <c r="G5" s="34">
        <v>7</v>
      </c>
      <c r="H5" s="33">
        <v>8</v>
      </c>
    </row>
    <row r="6" s="15" customFormat="1" ht="35" customHeight="1" spans="1:8">
      <c r="A6" s="35" t="s">
        <v>1480</v>
      </c>
      <c r="B6" s="36"/>
      <c r="C6" s="37"/>
      <c r="D6" s="37"/>
      <c r="E6" s="33"/>
      <c r="F6" s="33"/>
      <c r="G6" s="34"/>
      <c r="H6" s="33"/>
    </row>
    <row r="7" s="17" customFormat="1" ht="159" customHeight="1" spans="1:8">
      <c r="A7" s="38" t="s">
        <v>1481</v>
      </c>
      <c r="B7" s="39" t="s">
        <v>1482</v>
      </c>
      <c r="C7" s="40" t="s">
        <v>1483</v>
      </c>
      <c r="D7" s="41" t="s">
        <v>1484</v>
      </c>
      <c r="E7" s="42" t="s">
        <v>1485</v>
      </c>
      <c r="F7" s="42">
        <v>1001</v>
      </c>
      <c r="G7" s="43" t="s">
        <v>1486</v>
      </c>
      <c r="H7" s="44" t="s">
        <v>1487</v>
      </c>
    </row>
    <row r="8" s="17" customFormat="1" ht="256" customHeight="1" spans="1:8">
      <c r="A8" s="45" t="s">
        <v>1488</v>
      </c>
      <c r="B8" s="38" t="s">
        <v>1489</v>
      </c>
      <c r="C8" s="40" t="s">
        <v>1483</v>
      </c>
      <c r="D8" s="41" t="s">
        <v>1484</v>
      </c>
      <c r="E8" s="42" t="s">
        <v>1490</v>
      </c>
      <c r="F8" s="42">
        <v>30</v>
      </c>
      <c r="G8" s="43" t="s">
        <v>1491</v>
      </c>
      <c r="H8" s="46" t="s">
        <v>1492</v>
      </c>
    </row>
    <row r="9" s="17" customFormat="1" ht="192" customHeight="1" spans="1:8">
      <c r="A9" s="47" t="s">
        <v>1493</v>
      </c>
      <c r="B9" s="48" t="s">
        <v>1494</v>
      </c>
      <c r="C9" s="41" t="s">
        <v>1483</v>
      </c>
      <c r="D9" s="41" t="s">
        <v>1484</v>
      </c>
      <c r="E9" s="42" t="s">
        <v>1495</v>
      </c>
      <c r="F9" s="42">
        <v>43651</v>
      </c>
      <c r="G9" s="43" t="s">
        <v>1496</v>
      </c>
      <c r="H9" s="49" t="s">
        <v>1497</v>
      </c>
    </row>
    <row r="10" s="17" customFormat="1" ht="137" customHeight="1" spans="1:8">
      <c r="A10" s="48" t="s">
        <v>1498</v>
      </c>
      <c r="B10" s="48" t="s">
        <v>1499</v>
      </c>
      <c r="C10" s="40" t="s">
        <v>1483</v>
      </c>
      <c r="D10" s="41" t="s">
        <v>1484</v>
      </c>
      <c r="E10" s="42" t="s">
        <v>1495</v>
      </c>
      <c r="F10" s="42">
        <v>43651</v>
      </c>
      <c r="G10" s="43" t="s">
        <v>1500</v>
      </c>
      <c r="H10" s="50" t="s">
        <v>1501</v>
      </c>
    </row>
    <row r="11" s="18" customFormat="1" ht="85" customHeight="1" spans="1:8">
      <c r="A11" s="51"/>
      <c r="B11" s="52"/>
      <c r="C11" s="53"/>
      <c r="D11" s="53"/>
      <c r="E11" s="53"/>
      <c r="F11" s="53"/>
      <c r="G11" s="54"/>
      <c r="H11" s="53"/>
    </row>
    <row r="12" s="18" customFormat="1" ht="99" customHeight="1" spans="1:8">
      <c r="A12" s="51"/>
      <c r="B12" s="52"/>
      <c r="C12" s="53"/>
      <c r="D12" s="53"/>
      <c r="E12" s="53"/>
      <c r="F12" s="53"/>
      <c r="G12" s="54"/>
      <c r="H12" s="53"/>
    </row>
    <row r="13" s="18" customFormat="1" spans="1:7">
      <c r="A13" s="19"/>
      <c r="B13" s="20"/>
      <c r="G13" s="55"/>
    </row>
    <row r="14" s="18" customFormat="1" spans="1:7">
      <c r="A14" s="19"/>
      <c r="B14" s="20"/>
      <c r="G14" s="55"/>
    </row>
  </sheetData>
  <mergeCells count="1">
    <mergeCell ref="A2:H2"/>
  </mergeCells>
  <pageMargins left="0.75" right="0.75" top="1" bottom="1" header="0.509027777777778" footer="0.509027777777778"/>
  <pageSetup paperSize="9" scale="78" orientation="landscape"/>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7"/>
  <sheetViews>
    <sheetView topLeftCell="A3" workbookViewId="0">
      <selection activeCell="F5" sqref="F5"/>
    </sheetView>
  </sheetViews>
  <sheetFormatPr defaultColWidth="9" defaultRowHeight="13.5" outlineLevelCol="1"/>
  <cols>
    <col min="1" max="1" width="20.25" style="1" customWidth="1"/>
    <col min="2" max="2" width="69.75" style="2" customWidth="1"/>
    <col min="3" max="16384" width="9" style="2"/>
  </cols>
  <sheetData>
    <row r="1" ht="32" customHeight="1" spans="1:2">
      <c r="A1" s="3" t="s">
        <v>1502</v>
      </c>
      <c r="B1" s="3"/>
    </row>
    <row r="3" ht="40" customHeight="1" spans="1:2">
      <c r="A3" s="4" t="s">
        <v>1503</v>
      </c>
      <c r="B3" s="5" t="s">
        <v>1504</v>
      </c>
    </row>
    <row r="4" ht="63" customHeight="1" spans="1:2">
      <c r="A4" s="6" t="s">
        <v>1505</v>
      </c>
      <c r="B4" s="7" t="s">
        <v>1506</v>
      </c>
    </row>
    <row r="5" ht="101" customHeight="1" spans="1:2">
      <c r="A5" s="6" t="s">
        <v>1507</v>
      </c>
      <c r="B5" s="7" t="s">
        <v>1508</v>
      </c>
    </row>
    <row r="6" ht="72" customHeight="1" spans="1:2">
      <c r="A6" s="6" t="s">
        <v>1509</v>
      </c>
      <c r="B6" s="8" t="s">
        <v>1510</v>
      </c>
    </row>
    <row r="7" ht="54" customHeight="1" spans="1:2">
      <c r="A7" s="6" t="s">
        <v>1511</v>
      </c>
      <c r="B7" s="7" t="s">
        <v>1512</v>
      </c>
    </row>
    <row r="8" ht="58" customHeight="1" spans="1:2">
      <c r="A8" s="9" t="s">
        <v>1513</v>
      </c>
      <c r="B8" s="8" t="s">
        <v>1514</v>
      </c>
    </row>
    <row r="9" ht="45" customHeight="1" spans="1:2">
      <c r="A9" s="9" t="s">
        <v>1515</v>
      </c>
      <c r="B9" s="7" t="s">
        <v>1516</v>
      </c>
    </row>
    <row r="10" ht="45" customHeight="1" spans="1:2">
      <c r="A10" s="9" t="s">
        <v>1517</v>
      </c>
      <c r="B10" s="8" t="s">
        <v>1518</v>
      </c>
    </row>
    <row r="11" ht="80" customHeight="1" spans="1:2">
      <c r="A11" s="9" t="s">
        <v>1519</v>
      </c>
      <c r="B11" s="8" t="s">
        <v>1520</v>
      </c>
    </row>
    <row r="12" ht="257" customHeight="1" spans="1:2">
      <c r="A12" s="9" t="s">
        <v>1521</v>
      </c>
      <c r="B12" s="10" t="s">
        <v>1522</v>
      </c>
    </row>
    <row r="13" ht="45" customHeight="1" spans="1:2">
      <c r="A13" s="11"/>
      <c r="B13" s="12"/>
    </row>
    <row r="14" ht="15" spans="1:2">
      <c r="A14" s="11"/>
      <c r="B14" s="12"/>
    </row>
    <row r="15" ht="15" spans="1:2">
      <c r="A15" s="11"/>
      <c r="B15" s="12"/>
    </row>
    <row r="16" ht="15" spans="1:2">
      <c r="A16" s="11"/>
      <c r="B16" s="12"/>
    </row>
    <row r="17" ht="15" spans="1:2">
      <c r="A17" s="11"/>
      <c r="B17" s="12"/>
    </row>
    <row r="18" ht="15" spans="1:2">
      <c r="A18" s="11"/>
      <c r="B18" s="12"/>
    </row>
    <row r="19" ht="15" spans="1:2">
      <c r="A19" s="11"/>
      <c r="B19" s="12"/>
    </row>
    <row r="20" ht="15" spans="1:2">
      <c r="A20" s="11"/>
      <c r="B20" s="12"/>
    </row>
    <row r="21" ht="15" spans="1:2">
      <c r="A21" s="11"/>
      <c r="B21" s="12"/>
    </row>
    <row r="22" ht="15" spans="1:2">
      <c r="A22" s="11"/>
      <c r="B22" s="12"/>
    </row>
    <row r="23" ht="15" spans="1:2">
      <c r="A23" s="11"/>
      <c r="B23" s="12"/>
    </row>
    <row r="24" spans="1:2">
      <c r="A24" s="13"/>
      <c r="B24" s="14"/>
    </row>
    <row r="25" spans="1:2">
      <c r="A25" s="13"/>
      <c r="B25" s="14"/>
    </row>
    <row r="26" spans="1:2">
      <c r="A26" s="13"/>
      <c r="B26" s="14"/>
    </row>
    <row r="27" spans="1:2">
      <c r="A27" s="13"/>
      <c r="B27" s="14"/>
    </row>
  </sheetData>
  <mergeCells count="1">
    <mergeCell ref="A1:B1"/>
  </mergeCells>
  <conditionalFormatting sqref="A4:A9">
    <cfRule type="expression" dxfId="1" priority="1" stopIfTrue="1">
      <formula>"len($A:$A)=3"</formula>
    </cfRule>
  </conditionalFormatting>
  <pageMargins left="0.75" right="0.75" top="1" bottom="1" header="0.509027777777778" footer="0.509027777777778"/>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showZeros="0" view="pageBreakPreview" zoomScale="80" zoomScaleNormal="90" workbookViewId="0">
      <pane ySplit="3" topLeftCell="A32" activePane="bottomLeft" state="frozen"/>
      <selection/>
      <selection pane="bottomLeft" activeCell="A1" sqref="A1:D1"/>
    </sheetView>
  </sheetViews>
  <sheetFormatPr defaultColWidth="9" defaultRowHeight="14.25" outlineLevelCol="3"/>
  <cols>
    <col min="1" max="1" width="50.75" style="200" customWidth="1"/>
    <col min="2" max="4" width="21.625" style="200" customWidth="1"/>
    <col min="5" max="16384" width="9" style="217"/>
  </cols>
  <sheetData>
    <row r="1" ht="45" customHeight="1" spans="1:4">
      <c r="A1" s="338" t="s">
        <v>114</v>
      </c>
      <c r="B1" s="338"/>
      <c r="C1" s="338"/>
      <c r="D1" s="338"/>
    </row>
    <row r="2" ht="18.95" customHeight="1" spans="1:4">
      <c r="A2" s="340"/>
      <c r="B2" s="341"/>
      <c r="C2" s="341"/>
      <c r="D2" s="493" t="s">
        <v>39</v>
      </c>
    </row>
    <row r="3" s="492" customFormat="1" ht="45" customHeight="1" spans="1:4">
      <c r="A3" s="343" t="s">
        <v>40</v>
      </c>
      <c r="B3" s="124" t="s">
        <v>115</v>
      </c>
      <c r="C3" s="124" t="s">
        <v>42</v>
      </c>
      <c r="D3" s="124" t="s">
        <v>116</v>
      </c>
    </row>
    <row r="4" ht="32.1" customHeight="1" spans="1:4">
      <c r="A4" s="494" t="s">
        <v>44</v>
      </c>
      <c r="B4" s="367">
        <f>SUM(B5:B19)</f>
        <v>20707</v>
      </c>
      <c r="C4" s="367">
        <f>SUM(C5:C19)</f>
        <v>30000</v>
      </c>
      <c r="D4" s="364">
        <f t="shared" ref="D4:D23" si="0">(C4-B4)/B4</f>
        <v>0.448785434877095</v>
      </c>
    </row>
    <row r="5" ht="32.1" customHeight="1" spans="1:4">
      <c r="A5" s="331" t="s">
        <v>45</v>
      </c>
      <c r="B5" s="366">
        <v>9556</v>
      </c>
      <c r="C5" s="366">
        <v>17150</v>
      </c>
      <c r="D5" s="364">
        <f t="shared" si="0"/>
        <v>0.794683968187526</v>
      </c>
    </row>
    <row r="6" ht="32.1" customHeight="1" spans="1:4">
      <c r="A6" s="331" t="s">
        <v>46</v>
      </c>
      <c r="B6" s="366">
        <v>1645</v>
      </c>
      <c r="C6" s="366">
        <v>1725</v>
      </c>
      <c r="D6" s="364">
        <f t="shared" si="0"/>
        <v>0.0486322188449848</v>
      </c>
    </row>
    <row r="7" ht="32.1" customHeight="1" spans="1:4">
      <c r="A7" s="331" t="s">
        <v>47</v>
      </c>
      <c r="B7" s="366">
        <v>434</v>
      </c>
      <c r="C7" s="366">
        <v>400</v>
      </c>
      <c r="D7" s="364">
        <f t="shared" si="0"/>
        <v>-0.0783410138248848</v>
      </c>
    </row>
    <row r="8" ht="32.1" customHeight="1" spans="1:4">
      <c r="A8" s="331" t="s">
        <v>48</v>
      </c>
      <c r="B8" s="366">
        <v>1100</v>
      </c>
      <c r="C8" s="366">
        <v>1120</v>
      </c>
      <c r="D8" s="364">
        <f t="shared" si="0"/>
        <v>0.0181818181818182</v>
      </c>
    </row>
    <row r="9" ht="32.1" customHeight="1" spans="1:4">
      <c r="A9" s="331" t="s">
        <v>49</v>
      </c>
      <c r="B9" s="366">
        <v>342</v>
      </c>
      <c r="C9" s="366">
        <v>980</v>
      </c>
      <c r="D9" s="364">
        <f t="shared" si="0"/>
        <v>1.86549707602339</v>
      </c>
    </row>
    <row r="10" ht="32.1" customHeight="1" spans="1:4">
      <c r="A10" s="331" t="s">
        <v>50</v>
      </c>
      <c r="B10" s="366">
        <v>600</v>
      </c>
      <c r="C10" s="366">
        <v>700</v>
      </c>
      <c r="D10" s="364">
        <f t="shared" si="0"/>
        <v>0.166666666666667</v>
      </c>
    </row>
    <row r="11" ht="32.1" customHeight="1" spans="1:4">
      <c r="A11" s="331" t="s">
        <v>51</v>
      </c>
      <c r="B11" s="366">
        <v>306</v>
      </c>
      <c r="C11" s="366">
        <v>350</v>
      </c>
      <c r="D11" s="364">
        <f t="shared" si="0"/>
        <v>0.143790849673203</v>
      </c>
    </row>
    <row r="12" ht="32.1" customHeight="1" spans="1:4">
      <c r="A12" s="331" t="s">
        <v>52</v>
      </c>
      <c r="B12" s="366">
        <v>1179</v>
      </c>
      <c r="C12" s="366">
        <v>1190</v>
      </c>
      <c r="D12" s="364">
        <f t="shared" si="0"/>
        <v>0.00932994062765055</v>
      </c>
    </row>
    <row r="13" ht="32.1" customHeight="1" spans="1:4">
      <c r="A13" s="331" t="s">
        <v>53</v>
      </c>
      <c r="B13" s="366">
        <v>751</v>
      </c>
      <c r="C13" s="366">
        <v>1155</v>
      </c>
      <c r="D13" s="364">
        <f t="shared" si="0"/>
        <v>0.537949400798935</v>
      </c>
    </row>
    <row r="14" ht="32.1" customHeight="1" spans="1:4">
      <c r="A14" s="331" t="s">
        <v>54</v>
      </c>
      <c r="B14" s="366">
        <v>642</v>
      </c>
      <c r="C14" s="366">
        <v>630</v>
      </c>
      <c r="D14" s="364">
        <f t="shared" si="0"/>
        <v>-0.0186915887850467</v>
      </c>
    </row>
    <row r="15" ht="32.1" customHeight="1" spans="1:4">
      <c r="A15" s="331" t="s">
        <v>55</v>
      </c>
      <c r="B15" s="366">
        <v>517</v>
      </c>
      <c r="C15" s="366">
        <v>368</v>
      </c>
      <c r="D15" s="364">
        <f t="shared" si="0"/>
        <v>-0.288201160541586</v>
      </c>
    </row>
    <row r="16" ht="32.1" customHeight="1" spans="1:4">
      <c r="A16" s="331" t="s">
        <v>56</v>
      </c>
      <c r="B16" s="366">
        <v>1311</v>
      </c>
      <c r="C16" s="366">
        <v>2202</v>
      </c>
      <c r="D16" s="364">
        <f t="shared" si="0"/>
        <v>0.679633867276888</v>
      </c>
    </row>
    <row r="17" ht="32.1" customHeight="1" spans="1:4">
      <c r="A17" s="331" t="s">
        <v>57</v>
      </c>
      <c r="B17" s="366">
        <v>1772</v>
      </c>
      <c r="C17" s="366">
        <v>1610</v>
      </c>
      <c r="D17" s="364">
        <f t="shared" si="0"/>
        <v>-0.0914221218961625</v>
      </c>
    </row>
    <row r="18" ht="32.1" customHeight="1" spans="1:4">
      <c r="A18" s="331" t="s">
        <v>58</v>
      </c>
      <c r="B18" s="366">
        <v>613</v>
      </c>
      <c r="C18" s="366">
        <v>420</v>
      </c>
      <c r="D18" s="364">
        <f t="shared" si="0"/>
        <v>-0.314845024469821</v>
      </c>
    </row>
    <row r="19" ht="32.1" customHeight="1" spans="1:4">
      <c r="A19" s="331" t="s">
        <v>59</v>
      </c>
      <c r="B19" s="366">
        <v>-61</v>
      </c>
      <c r="C19" s="366"/>
      <c r="D19" s="364">
        <f t="shared" si="0"/>
        <v>-1</v>
      </c>
    </row>
    <row r="20" ht="32.1" customHeight="1" spans="1:4">
      <c r="A20" s="494" t="s">
        <v>60</v>
      </c>
      <c r="B20" s="367">
        <f>SUM(B21:B28)</f>
        <v>31820</v>
      </c>
      <c r="C20" s="367">
        <f>SUM(C21:C28)</f>
        <v>27780</v>
      </c>
      <c r="D20" s="364">
        <f t="shared" si="0"/>
        <v>-0.126964173475801</v>
      </c>
    </row>
    <row r="21" ht="32.1" customHeight="1" spans="1:4">
      <c r="A21" s="331" t="s">
        <v>61</v>
      </c>
      <c r="B21" s="366">
        <v>1708</v>
      </c>
      <c r="C21" s="366">
        <v>2183</v>
      </c>
      <c r="D21" s="364">
        <f t="shared" si="0"/>
        <v>0.278103044496487</v>
      </c>
    </row>
    <row r="22" ht="32.1" customHeight="1" spans="1:4">
      <c r="A22" s="495" t="s">
        <v>62</v>
      </c>
      <c r="B22" s="366">
        <v>14965</v>
      </c>
      <c r="C22" s="366">
        <v>5000</v>
      </c>
      <c r="D22" s="364">
        <f t="shared" si="0"/>
        <v>-0.665887069829602</v>
      </c>
    </row>
    <row r="23" ht="32.1" customHeight="1" spans="1:4">
      <c r="A23" s="331" t="s">
        <v>63</v>
      </c>
      <c r="B23" s="366">
        <v>3170</v>
      </c>
      <c r="C23" s="366">
        <v>2402</v>
      </c>
      <c r="D23" s="364">
        <f t="shared" si="0"/>
        <v>-0.242271293375394</v>
      </c>
    </row>
    <row r="24" ht="32.1" customHeight="1" spans="1:4">
      <c r="A24" s="331" t="s">
        <v>64</v>
      </c>
      <c r="B24" s="366"/>
      <c r="C24" s="366"/>
      <c r="D24" s="364"/>
    </row>
    <row r="25" ht="32.1" customHeight="1" spans="1:4">
      <c r="A25" s="331" t="s">
        <v>65</v>
      </c>
      <c r="B25" s="366">
        <v>10406</v>
      </c>
      <c r="C25" s="366">
        <v>16902</v>
      </c>
      <c r="D25" s="364">
        <f t="shared" ref="D25:D28" si="1">(C25-B25)/B25</f>
        <v>0.62425523736306</v>
      </c>
    </row>
    <row r="26" ht="32.1" customHeight="1" spans="1:4">
      <c r="A26" s="331" t="s">
        <v>66</v>
      </c>
      <c r="B26" s="366">
        <v>287</v>
      </c>
      <c r="C26" s="366">
        <v>47</v>
      </c>
      <c r="D26" s="364">
        <f t="shared" si="1"/>
        <v>-0.836236933797909</v>
      </c>
    </row>
    <row r="27" ht="32.1" customHeight="1" spans="1:4">
      <c r="A27" s="331" t="s">
        <v>67</v>
      </c>
      <c r="B27" s="366">
        <v>1186</v>
      </c>
      <c r="C27" s="366">
        <v>1186</v>
      </c>
      <c r="D27" s="364">
        <f t="shared" si="1"/>
        <v>0</v>
      </c>
    </row>
    <row r="28" ht="32.1" customHeight="1" spans="1:4">
      <c r="A28" s="331" t="s">
        <v>68</v>
      </c>
      <c r="B28" s="366">
        <v>98</v>
      </c>
      <c r="C28" s="366">
        <v>60</v>
      </c>
      <c r="D28" s="364">
        <f t="shared" si="1"/>
        <v>-0.387755102040816</v>
      </c>
    </row>
    <row r="29" ht="32.1" customHeight="1" spans="1:4">
      <c r="A29" s="331"/>
      <c r="B29" s="366"/>
      <c r="C29" s="366"/>
      <c r="D29" s="496"/>
    </row>
    <row r="30" ht="32.1" customHeight="1" spans="1:4">
      <c r="A30" s="497" t="s">
        <v>69</v>
      </c>
      <c r="B30" s="367">
        <f>SUM(B4,B20)</f>
        <v>52527</v>
      </c>
      <c r="C30" s="367">
        <f>SUM(C4,C20)</f>
        <v>57780</v>
      </c>
      <c r="D30" s="364">
        <f t="shared" ref="D30:D34" si="2">(C30-B30)/B30</f>
        <v>0.100005711348449</v>
      </c>
    </row>
    <row r="31" ht="32.1" customHeight="1" spans="1:4">
      <c r="A31" s="330" t="s">
        <v>70</v>
      </c>
      <c r="B31" s="367">
        <v>5300</v>
      </c>
      <c r="C31" s="367"/>
      <c r="D31" s="364">
        <f t="shared" si="2"/>
        <v>-1</v>
      </c>
    </row>
    <row r="32" ht="32.1" customHeight="1" spans="1:4">
      <c r="A32" s="494" t="s">
        <v>71</v>
      </c>
      <c r="B32" s="367">
        <f>SUM(B33:B38)</f>
        <v>240038</v>
      </c>
      <c r="C32" s="367">
        <f>SUM(C33:C38)</f>
        <v>272663.3</v>
      </c>
      <c r="D32" s="364">
        <f t="shared" si="2"/>
        <v>0.135917229771953</v>
      </c>
    </row>
    <row r="33" ht="32.1" customHeight="1" spans="1:4">
      <c r="A33" s="331" t="s">
        <v>72</v>
      </c>
      <c r="B33" s="366">
        <v>5087</v>
      </c>
      <c r="C33" s="366">
        <v>4436</v>
      </c>
      <c r="D33" s="364">
        <f t="shared" si="2"/>
        <v>-0.127973265185768</v>
      </c>
    </row>
    <row r="34" ht="32.1" customHeight="1" spans="1:4">
      <c r="A34" s="331" t="s">
        <v>73</v>
      </c>
      <c r="B34" s="366">
        <v>229644</v>
      </c>
      <c r="C34" s="366">
        <v>207355.3</v>
      </c>
      <c r="D34" s="364">
        <f t="shared" si="2"/>
        <v>-0.0970576196199335</v>
      </c>
    </row>
    <row r="35" s="340" customFormat="1" ht="32.1" customHeight="1" spans="1:4">
      <c r="A35" s="331" t="s">
        <v>74</v>
      </c>
      <c r="B35" s="366"/>
      <c r="C35" s="366">
        <v>13110</v>
      </c>
      <c r="D35" s="364"/>
    </row>
    <row r="36" ht="32.1" customHeight="1" spans="1:4">
      <c r="A36" s="331" t="s">
        <v>75</v>
      </c>
      <c r="B36" s="366">
        <v>4550</v>
      </c>
      <c r="C36" s="366">
        <v>45633</v>
      </c>
      <c r="D36" s="364">
        <f t="shared" ref="D36:D39" si="3">(C36-B36)/B36</f>
        <v>9.02923076923077</v>
      </c>
    </row>
    <row r="37" ht="32.1" customHeight="1" spans="1:4">
      <c r="A37" s="332" t="s">
        <v>76</v>
      </c>
      <c r="B37" s="366"/>
      <c r="C37" s="366"/>
      <c r="D37" s="364"/>
    </row>
    <row r="38" ht="32.1" customHeight="1" spans="1:4">
      <c r="A38" s="332" t="s">
        <v>77</v>
      </c>
      <c r="B38" s="366">
        <v>757</v>
      </c>
      <c r="C38" s="366">
        <v>2129</v>
      </c>
      <c r="D38" s="364">
        <f t="shared" si="3"/>
        <v>1.81241743725231</v>
      </c>
    </row>
    <row r="39" ht="32.1" customHeight="1" spans="1:4">
      <c r="A39" s="498" t="s">
        <v>78</v>
      </c>
      <c r="B39" s="367">
        <f>SUM(B30,B31,B32)</f>
        <v>297865</v>
      </c>
      <c r="C39" s="367">
        <f>SUM(C30,C31,C32)</f>
        <v>330443.3</v>
      </c>
      <c r="D39" s="364">
        <f t="shared" si="3"/>
        <v>0.109372702398738</v>
      </c>
    </row>
  </sheetData>
  <mergeCells count="1">
    <mergeCell ref="A1:D1"/>
  </mergeCells>
  <conditionalFormatting sqref="D2:G2">
    <cfRule type="cellIs" dxfId="0" priority="66" stopIfTrue="1" operator="lessThanOrEqual">
      <formula>-1</formula>
    </cfRule>
  </conditionalFormatting>
  <conditionalFormatting sqref="D4">
    <cfRule type="expression" dxfId="1" priority="8" stopIfTrue="1">
      <formula>"len($A:$A)=3"</formula>
    </cfRule>
    <cfRule type="expression" dxfId="1" priority="7" stopIfTrue="1">
      <formula>"len($A:$A)=3"</formula>
    </cfRule>
    <cfRule type="expression" dxfId="1" priority="6" stopIfTrue="1">
      <formula>"len($A:$A)=3"</formula>
    </cfRule>
    <cfRule type="expression" dxfId="1" priority="5" stopIfTrue="1">
      <formula>"len($A:$A)=3"</formula>
    </cfRule>
  </conditionalFormatting>
  <conditionalFormatting sqref="E36:G36">
    <cfRule type="expression" dxfId="1" priority="72" stopIfTrue="1">
      <formula>"len($A:$A)=3"</formula>
    </cfRule>
  </conditionalFormatting>
  <conditionalFormatting sqref="C38">
    <cfRule type="expression" dxfId="1" priority="20" stopIfTrue="1">
      <formula>"len($A:$A)=3"</formula>
    </cfRule>
  </conditionalFormatting>
  <conditionalFormatting sqref="A4:A29">
    <cfRule type="expression" dxfId="1" priority="35" stopIfTrue="1">
      <formula>"len($A:$A)=3"</formula>
    </cfRule>
  </conditionalFormatting>
  <conditionalFormatting sqref="A7:A9">
    <cfRule type="expression" dxfId="1" priority="36" stopIfTrue="1">
      <formula>"len($A:$A)=3"</formula>
    </cfRule>
  </conditionalFormatting>
  <conditionalFormatting sqref="A31:A39">
    <cfRule type="expression" dxfId="1" priority="34" stopIfTrue="1">
      <formula>"len($A:$A)=3"</formula>
    </cfRule>
  </conditionalFormatting>
  <conditionalFormatting sqref="A32:A35">
    <cfRule type="expression" dxfId="1" priority="14" stopIfTrue="1">
      <formula>"len($A:$A)=3"</formula>
    </cfRule>
  </conditionalFormatting>
  <conditionalFormatting sqref="A33:A35">
    <cfRule type="expression" dxfId="1" priority="12" stopIfTrue="1">
      <formula>"len($A:$A)=3"</formula>
    </cfRule>
  </conditionalFormatting>
  <conditionalFormatting sqref="A35:A37">
    <cfRule type="expression" dxfId="1" priority="11" stopIfTrue="1">
      <formula>"len($A:$A)=3"</formula>
    </cfRule>
  </conditionalFormatting>
  <conditionalFormatting sqref="A37:A39">
    <cfRule type="expression" dxfId="1" priority="10" stopIfTrue="1">
      <formula>"len($A:$A)=3"</formula>
    </cfRule>
    <cfRule type="expression" dxfId="1" priority="9" stopIfTrue="1">
      <formula>"len($A:$A)=3"</formula>
    </cfRule>
  </conditionalFormatting>
  <conditionalFormatting sqref="A40:A43">
    <cfRule type="expression" dxfId="1" priority="42" stopIfTrue="1">
      <formula>"len($A:$A)=3"</formula>
    </cfRule>
  </conditionalFormatting>
  <conditionalFormatting sqref="C7:C9">
    <cfRule type="expression" dxfId="1" priority="19" stopIfTrue="1">
      <formula>"len($A:$A)=3"</formula>
    </cfRule>
  </conditionalFormatting>
  <conditionalFormatting sqref="C31:C39">
    <cfRule type="expression" dxfId="1" priority="17" stopIfTrue="1">
      <formula>"len($A:$A)=3"</formula>
    </cfRule>
    <cfRule type="expression" dxfId="1" priority="22" stopIfTrue="1">
      <formula>"len($A:$A)=3"</formula>
    </cfRule>
  </conditionalFormatting>
  <conditionalFormatting sqref="C33:C35">
    <cfRule type="expression" dxfId="1" priority="16" stopIfTrue="1">
      <formula>"len($A:$A)=3"</formula>
    </cfRule>
  </conditionalFormatting>
  <conditionalFormatting sqref="C35:C37">
    <cfRule type="expression" dxfId="1" priority="15" stopIfTrue="1">
      <formula>"len($A:$A)=3"</formula>
    </cfRule>
  </conditionalFormatting>
  <conditionalFormatting sqref="C37:C38">
    <cfRule type="expression" dxfId="1" priority="23" stopIfTrue="1">
      <formula>"len($A:$A)=3"</formula>
    </cfRule>
  </conditionalFormatting>
  <conditionalFormatting sqref="D30:D39">
    <cfRule type="expression" dxfId="1" priority="4" stopIfTrue="1">
      <formula>"len($A:$A)=3"</formula>
    </cfRule>
    <cfRule type="expression" dxfId="1" priority="3" stopIfTrue="1">
      <formula>"len($A:$A)=3"</formula>
    </cfRule>
    <cfRule type="expression" dxfId="1" priority="2" stopIfTrue="1">
      <formula>"len($A:$A)=3"</formula>
    </cfRule>
    <cfRule type="expression" dxfId="1" priority="1" stopIfTrue="1">
      <formula>"len($A:$A)=3"</formula>
    </cfRule>
  </conditionalFormatting>
  <conditionalFormatting sqref="A4:A9 A31:A39">
    <cfRule type="expression" dxfId="1" priority="38" stopIfTrue="1">
      <formula>"len($A:$A)=3"</formula>
    </cfRule>
  </conditionalFormatting>
  <conditionalFormatting sqref="B4:C4 B5:D29">
    <cfRule type="expression" dxfId="1" priority="28" stopIfTrue="1">
      <formula>"len($A:$A)=3"</formula>
    </cfRule>
  </conditionalFormatting>
  <conditionalFormatting sqref="B4:C4 B5:D5 B6:C9 D6:D28">
    <cfRule type="expression" dxfId="1" priority="31" stopIfTrue="1">
      <formula>"len($A:$A)=3"</formula>
    </cfRule>
  </conditionalFormatting>
  <conditionalFormatting sqref="E4:G34">
    <cfRule type="expression" dxfId="1" priority="62" stopIfTrue="1">
      <formula>"len($A:$A)=3"</formula>
    </cfRule>
  </conditionalFormatting>
  <conditionalFormatting sqref="E4:G9">
    <cfRule type="expression" dxfId="1" priority="65" stopIfTrue="1">
      <formula>"len($A:$A)=3"</formula>
    </cfRule>
  </conditionalFormatting>
  <conditionalFormatting sqref="C5:D5 C6:C9 D6:D28">
    <cfRule type="expression" dxfId="1" priority="21" stopIfTrue="1">
      <formula>"len($A:$A)=3"</formula>
    </cfRule>
  </conditionalFormatting>
  <conditionalFormatting sqref="C5:D29">
    <cfRule type="expression" dxfId="1" priority="18" stopIfTrue="1">
      <formula>"len($A:$A)=3"</formula>
    </cfRule>
  </conditionalFormatting>
  <conditionalFormatting sqref="B7:C9">
    <cfRule type="expression" dxfId="1" priority="29" stopIfTrue="1">
      <formula>"len($A:$A)=3"</formula>
    </cfRule>
  </conditionalFormatting>
  <conditionalFormatting sqref="E7:G9">
    <cfRule type="expression" dxfId="1" priority="64" stopIfTrue="1">
      <formula>"len($A:$A)=3"</formula>
    </cfRule>
  </conditionalFormatting>
  <conditionalFormatting sqref="B31:C35">
    <cfRule type="expression" dxfId="1" priority="32" stopIfTrue="1">
      <formula>"len($A:$A)=3"</formula>
    </cfRule>
  </conditionalFormatting>
  <conditionalFormatting sqref="B31:C39">
    <cfRule type="expression" dxfId="1" priority="27" stopIfTrue="1">
      <formula>"len($A:$A)=3"</formula>
    </cfRule>
  </conditionalFormatting>
  <conditionalFormatting sqref="A38:A39 A32:A35">
    <cfRule type="expression" dxfId="1" priority="13" stopIfTrue="1">
      <formula>"len($A:$A)=3"</formula>
    </cfRule>
  </conditionalFormatting>
  <conditionalFormatting sqref="B32:C35">
    <cfRule type="expression" dxfId="1" priority="26" stopIfTrue="1">
      <formula>"len($A:$A)=3"</formula>
    </cfRule>
  </conditionalFormatting>
  <conditionalFormatting sqref="B33:C35">
    <cfRule type="expression" dxfId="1" priority="25" stopIfTrue="1">
      <formula>"len($A:$A)=3"</formula>
    </cfRule>
  </conditionalFormatting>
  <conditionalFormatting sqref="E34:G34 A40:G57">
    <cfRule type="expression" dxfId="1" priority="73" stopIfTrue="1">
      <formula>"len($A:$A)=3"</formula>
    </cfRule>
  </conditionalFormatting>
  <conditionalFormatting sqref="E34:G34 E36:G39">
    <cfRule type="expression" dxfId="1" priority="85" stopIfTrue="1">
      <formula>"len($A:$A)=3"</formula>
    </cfRule>
  </conditionalFormatting>
  <conditionalFormatting sqref="A39 A35:C35">
    <cfRule type="expression" dxfId="1" priority="37" stopIfTrue="1">
      <formula>"len($A:$A)=3"</formula>
    </cfRule>
  </conditionalFormatting>
  <conditionalFormatting sqref="B35:C37">
    <cfRule type="expression" dxfId="1" priority="24" stopIfTrue="1">
      <formula>"len($A:$A)=3"</formula>
    </cfRule>
  </conditionalFormatting>
  <conditionalFormatting sqref="B37:C39">
    <cfRule type="expression" dxfId="1" priority="33" stopIfTrue="1">
      <formula>"len($A:$A)=3"</formula>
    </cfRule>
  </conditionalFormatting>
  <conditionalFormatting sqref="E37:G39">
    <cfRule type="expression" dxfId="1" priority="71" stopIfTrue="1">
      <formula>"len($A:$A)=3"</formula>
    </cfRule>
  </conditionalFormatting>
  <conditionalFormatting sqref="B38:C39">
    <cfRule type="expression" dxfId="1" priority="30" stopIfTrue="1">
      <formula>"len($A:$A)=3"</formula>
    </cfRule>
  </conditionalFormatting>
  <conditionalFormatting sqref="E38:G39">
    <cfRule type="expression" dxfId="1" priority="70"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66"/>
  <sheetViews>
    <sheetView showZeros="0" view="pageBreakPreview" zoomScaleNormal="100" workbookViewId="0">
      <pane xSplit="1" ySplit="3" topLeftCell="B1157" activePane="bottomRight" state="frozen"/>
      <selection/>
      <selection pane="topRight"/>
      <selection pane="bottomLeft"/>
      <selection pane="bottomRight" activeCell="D434" sqref="D434"/>
    </sheetView>
  </sheetViews>
  <sheetFormatPr defaultColWidth="9" defaultRowHeight="14.25" outlineLevelCol="3"/>
  <cols>
    <col min="1" max="1" width="44.5" style="200" customWidth="1"/>
    <col min="2" max="3" width="21.625" style="200" customWidth="1"/>
    <col min="4" max="4" width="19.25" style="453" customWidth="1"/>
    <col min="5" max="16384" width="9" style="200"/>
  </cols>
  <sheetData>
    <row r="1" s="234" customFormat="1" ht="45" customHeight="1" spans="1:4">
      <c r="A1" s="338" t="s">
        <v>117</v>
      </c>
      <c r="B1" s="338"/>
      <c r="C1" s="338"/>
      <c r="D1" s="454"/>
    </row>
    <row r="2" s="234" customFormat="1" ht="20.1" customHeight="1" spans="1:4">
      <c r="A2" s="455"/>
      <c r="B2" s="341"/>
      <c r="C2" s="456"/>
      <c r="D2" s="457" t="s">
        <v>39</v>
      </c>
    </row>
    <row r="3" s="451" customFormat="1" ht="39" customHeight="1" spans="1:4">
      <c r="A3" s="343" t="s">
        <v>40</v>
      </c>
      <c r="B3" s="124" t="s">
        <v>115</v>
      </c>
      <c r="C3" s="124" t="s">
        <v>42</v>
      </c>
      <c r="D3" s="458" t="s">
        <v>118</v>
      </c>
    </row>
    <row r="4" ht="25" customHeight="1" spans="1:4">
      <c r="A4" s="459" t="s">
        <v>119</v>
      </c>
      <c r="B4" s="460">
        <f>SUM(B5,B17,B26,B38,B50,B61,B72,B84,B103,B118,B127,B138,B150,B157,B165,B171,B178,B184,B191,B198,B205,B213,B219,B225,B244)</f>
        <v>39157</v>
      </c>
      <c r="C4" s="460">
        <f>SUM(C5,C17,C26,C38,C50,C61,C72,C84,C103,C118,C127,C138,C150,C157,C165,C171,C178,C184,C191,C198,C205,C213,C219,C225,C244)</f>
        <v>23105.8</v>
      </c>
      <c r="D4" s="461">
        <f t="shared" ref="D4:D6" si="0">(C4-B4)/B4</f>
        <v>-0.40991904384912</v>
      </c>
    </row>
    <row r="5" ht="25" customHeight="1" spans="1:4">
      <c r="A5" s="462" t="s">
        <v>120</v>
      </c>
      <c r="B5" s="463">
        <f>SUM(B6:B16)</f>
        <v>1246</v>
      </c>
      <c r="C5" s="463">
        <f>SUM(C6:C16)</f>
        <v>1456</v>
      </c>
      <c r="D5" s="464">
        <f t="shared" si="0"/>
        <v>0.168539325842697</v>
      </c>
    </row>
    <row r="6" ht="25" customHeight="1" spans="1:4">
      <c r="A6" s="462" t="s">
        <v>121</v>
      </c>
      <c r="B6" s="465">
        <v>910</v>
      </c>
      <c r="C6" s="463">
        <v>837</v>
      </c>
      <c r="D6" s="464">
        <f t="shared" si="0"/>
        <v>-0.0802197802197802</v>
      </c>
    </row>
    <row r="7" ht="25" customHeight="1" spans="1:4">
      <c r="A7" s="462" t="s">
        <v>122</v>
      </c>
      <c r="B7" s="465"/>
      <c r="C7" s="463">
        <v>40</v>
      </c>
      <c r="D7" s="464"/>
    </row>
    <row r="8" ht="25" customHeight="1" spans="1:4">
      <c r="A8" s="462" t="s">
        <v>123</v>
      </c>
      <c r="B8" s="465"/>
      <c r="C8" s="463"/>
      <c r="D8" s="464"/>
    </row>
    <row r="9" ht="25" customHeight="1" spans="1:4">
      <c r="A9" s="462" t="s">
        <v>124</v>
      </c>
      <c r="B9" s="465">
        <v>157</v>
      </c>
      <c r="C9" s="463">
        <v>189</v>
      </c>
      <c r="D9" s="464">
        <f t="shared" ref="D9:D13" si="1">(C9-B9)/B9</f>
        <v>0.203821656050955</v>
      </c>
    </row>
    <row r="10" ht="25" customHeight="1" spans="1:4">
      <c r="A10" s="462" t="s">
        <v>125</v>
      </c>
      <c r="B10" s="465"/>
      <c r="C10" s="463"/>
      <c r="D10" s="464"/>
    </row>
    <row r="11" ht="25" customHeight="1" spans="1:4">
      <c r="A11" s="462" t="s">
        <v>126</v>
      </c>
      <c r="B11" s="465"/>
      <c r="C11" s="463"/>
      <c r="D11" s="464"/>
    </row>
    <row r="12" ht="25" customHeight="1" spans="1:4">
      <c r="A12" s="462" t="s">
        <v>127</v>
      </c>
      <c r="B12" s="465">
        <v>32</v>
      </c>
      <c r="C12" s="463">
        <v>30</v>
      </c>
      <c r="D12" s="464">
        <f t="shared" si="1"/>
        <v>-0.0625</v>
      </c>
    </row>
    <row r="13" ht="25" customHeight="1" spans="1:4">
      <c r="A13" s="462" t="s">
        <v>128</v>
      </c>
      <c r="B13" s="465">
        <v>117</v>
      </c>
      <c r="C13" s="463">
        <v>160</v>
      </c>
      <c r="D13" s="464">
        <f t="shared" si="1"/>
        <v>0.367521367521368</v>
      </c>
    </row>
    <row r="14" ht="25" customHeight="1" spans="1:4">
      <c r="A14" s="462" t="s">
        <v>129</v>
      </c>
      <c r="B14" s="466"/>
      <c r="C14" s="463"/>
      <c r="D14" s="464"/>
    </row>
    <row r="15" ht="25" customHeight="1" spans="1:4">
      <c r="A15" s="462" t="s">
        <v>130</v>
      </c>
      <c r="B15" s="466"/>
      <c r="C15" s="463"/>
      <c r="D15" s="464"/>
    </row>
    <row r="16" ht="25" customHeight="1" spans="1:4">
      <c r="A16" s="462" t="s">
        <v>131</v>
      </c>
      <c r="B16" s="466">
        <v>30</v>
      </c>
      <c r="C16" s="463">
        <v>200</v>
      </c>
      <c r="D16" s="464">
        <f t="shared" ref="D16:D19" si="2">(C16-B16)/B16</f>
        <v>5.66666666666667</v>
      </c>
    </row>
    <row r="17" ht="25" customHeight="1" spans="1:4">
      <c r="A17" s="462" t="s">
        <v>132</v>
      </c>
      <c r="B17" s="466">
        <v>812</v>
      </c>
      <c r="C17" s="463">
        <f>SUM(C18:C25)</f>
        <v>980.8</v>
      </c>
      <c r="D17" s="464">
        <f t="shared" si="2"/>
        <v>0.207881773399015</v>
      </c>
    </row>
    <row r="18" ht="25" customHeight="1" spans="1:4">
      <c r="A18" s="462" t="s">
        <v>121</v>
      </c>
      <c r="B18" s="465">
        <v>706</v>
      </c>
      <c r="C18" s="463">
        <v>690.8</v>
      </c>
      <c r="D18" s="464">
        <f t="shared" si="2"/>
        <v>-0.021529745042493</v>
      </c>
    </row>
    <row r="19" ht="25" customHeight="1" spans="1:4">
      <c r="A19" s="462" t="s">
        <v>122</v>
      </c>
      <c r="B19" s="465">
        <v>30</v>
      </c>
      <c r="C19" s="463">
        <v>70</v>
      </c>
      <c r="D19" s="464">
        <f t="shared" si="2"/>
        <v>1.33333333333333</v>
      </c>
    </row>
    <row r="20" ht="25" customHeight="1" spans="1:4">
      <c r="A20" s="462" t="s">
        <v>123</v>
      </c>
      <c r="B20" s="465"/>
      <c r="C20" s="463"/>
      <c r="D20" s="464"/>
    </row>
    <row r="21" ht="25" customHeight="1" spans="1:4">
      <c r="A21" s="462" t="s">
        <v>133</v>
      </c>
      <c r="B21" s="465">
        <v>56</v>
      </c>
      <c r="C21" s="463"/>
      <c r="D21" s="464">
        <f t="shared" ref="D21:D24" si="3">(C21-B21)/B21</f>
        <v>-1</v>
      </c>
    </row>
    <row r="22" ht="25" customHeight="1" spans="1:4">
      <c r="A22" s="462" t="s">
        <v>134</v>
      </c>
      <c r="B22" s="465">
        <v>10</v>
      </c>
      <c r="C22" s="463">
        <v>10</v>
      </c>
      <c r="D22" s="464">
        <f t="shared" si="3"/>
        <v>0</v>
      </c>
    </row>
    <row r="23" ht="25" customHeight="1" spans="1:4">
      <c r="A23" s="462" t="s">
        <v>135</v>
      </c>
      <c r="B23" s="465">
        <v>10</v>
      </c>
      <c r="C23" s="463">
        <v>10</v>
      </c>
      <c r="D23" s="464">
        <f t="shared" si="3"/>
        <v>0</v>
      </c>
    </row>
    <row r="24" ht="25" customHeight="1" spans="1:4">
      <c r="A24" s="462" t="s">
        <v>130</v>
      </c>
      <c r="B24" s="466">
        <v>10</v>
      </c>
      <c r="C24" s="463"/>
      <c r="D24" s="464">
        <f t="shared" si="3"/>
        <v>-1</v>
      </c>
    </row>
    <row r="25" ht="25" customHeight="1" spans="1:4">
      <c r="A25" s="462" t="s">
        <v>136</v>
      </c>
      <c r="B25" s="466"/>
      <c r="C25" s="463">
        <v>200</v>
      </c>
      <c r="D25" s="464"/>
    </row>
    <row r="26" ht="25" customHeight="1" spans="1:4">
      <c r="A26" s="462" t="s">
        <v>137</v>
      </c>
      <c r="B26" s="466">
        <v>20258</v>
      </c>
      <c r="C26" s="463">
        <f>SUM(C27:C37)</f>
        <v>7426</v>
      </c>
      <c r="D26" s="464">
        <f t="shared" ref="D26:D28" si="4">(C26-B26)/B26</f>
        <v>-0.63342876888143</v>
      </c>
    </row>
    <row r="27" ht="25" customHeight="1" spans="1:4">
      <c r="A27" s="462" t="s">
        <v>121</v>
      </c>
      <c r="B27" s="465">
        <v>7803</v>
      </c>
      <c r="C27" s="463">
        <v>6601</v>
      </c>
      <c r="D27" s="464">
        <f t="shared" si="4"/>
        <v>-0.154043316673074</v>
      </c>
    </row>
    <row r="28" ht="25" customHeight="1" spans="1:4">
      <c r="A28" s="462" t="s">
        <v>122</v>
      </c>
      <c r="B28" s="465">
        <v>1614</v>
      </c>
      <c r="C28" s="463">
        <v>825</v>
      </c>
      <c r="D28" s="464">
        <f t="shared" si="4"/>
        <v>-0.488847583643123</v>
      </c>
    </row>
    <row r="29" ht="25" customHeight="1" spans="1:4">
      <c r="A29" s="462" t="s">
        <v>123</v>
      </c>
      <c r="B29" s="465"/>
      <c r="C29" s="463"/>
      <c r="D29" s="464"/>
    </row>
    <row r="30" ht="25" customHeight="1" spans="1:4">
      <c r="A30" s="462" t="s">
        <v>138</v>
      </c>
      <c r="B30" s="465"/>
      <c r="C30" s="463"/>
      <c r="D30" s="464"/>
    </row>
    <row r="31" ht="25" customHeight="1" spans="1:4">
      <c r="A31" s="462" t="s">
        <v>139</v>
      </c>
      <c r="B31" s="465"/>
      <c r="C31" s="463"/>
      <c r="D31" s="464"/>
    </row>
    <row r="32" ht="25" customHeight="1" spans="1:4">
      <c r="A32" s="462" t="s">
        <v>140</v>
      </c>
      <c r="B32" s="465"/>
      <c r="C32" s="463"/>
      <c r="D32" s="464"/>
    </row>
    <row r="33" ht="25" customHeight="1" spans="1:4">
      <c r="A33" s="462" t="s">
        <v>141</v>
      </c>
      <c r="B33" s="465"/>
      <c r="C33" s="463"/>
      <c r="D33" s="464"/>
    </row>
    <row r="34" ht="25" customHeight="1" spans="1:4">
      <c r="A34" s="462" t="s">
        <v>142</v>
      </c>
      <c r="B34" s="465">
        <v>15</v>
      </c>
      <c r="C34" s="463"/>
      <c r="D34" s="464">
        <f t="shared" ref="D34:D39" si="5">(C34-B34)/B34</f>
        <v>-1</v>
      </c>
    </row>
    <row r="35" ht="25" customHeight="1" spans="1:4">
      <c r="A35" s="462" t="s">
        <v>143</v>
      </c>
      <c r="B35" s="465">
        <v>0</v>
      </c>
      <c r="C35" s="463">
        <v>0</v>
      </c>
      <c r="D35" s="464"/>
    </row>
    <row r="36" ht="42" customHeight="1" spans="1:4">
      <c r="A36" s="462" t="s">
        <v>130</v>
      </c>
      <c r="B36" s="465">
        <v>0</v>
      </c>
      <c r="C36" s="463">
        <v>0</v>
      </c>
      <c r="D36" s="464"/>
    </row>
    <row r="37" ht="25" customHeight="1" spans="1:4">
      <c r="A37" s="467" t="s">
        <v>144</v>
      </c>
      <c r="B37" s="465">
        <v>10826</v>
      </c>
      <c r="C37" s="468"/>
      <c r="D37" s="464">
        <f t="shared" si="5"/>
        <v>-1</v>
      </c>
    </row>
    <row r="38" ht="25" customHeight="1" spans="1:4">
      <c r="A38" s="462" t="s">
        <v>145</v>
      </c>
      <c r="B38" s="466">
        <v>419</v>
      </c>
      <c r="C38" s="463">
        <f>SUM(C39:C49)</f>
        <v>336</v>
      </c>
      <c r="D38" s="464">
        <f t="shared" si="5"/>
        <v>-0.198090692124105</v>
      </c>
    </row>
    <row r="39" ht="25" customHeight="1" spans="1:4">
      <c r="A39" s="462" t="s">
        <v>121</v>
      </c>
      <c r="B39" s="465">
        <v>369</v>
      </c>
      <c r="C39" s="463">
        <v>336</v>
      </c>
      <c r="D39" s="464">
        <f t="shared" si="5"/>
        <v>-0.0894308943089431</v>
      </c>
    </row>
    <row r="40" ht="25" customHeight="1" spans="1:4">
      <c r="A40" s="462" t="s">
        <v>122</v>
      </c>
      <c r="B40" s="466"/>
      <c r="C40" s="463"/>
      <c r="D40" s="464"/>
    </row>
    <row r="41" ht="25" customHeight="1" spans="1:4">
      <c r="A41" s="462" t="s">
        <v>123</v>
      </c>
      <c r="B41" s="466">
        <v>0</v>
      </c>
      <c r="C41" s="463"/>
      <c r="D41" s="464"/>
    </row>
    <row r="42" ht="25" customHeight="1" spans="1:4">
      <c r="A42" s="462" t="s">
        <v>146</v>
      </c>
      <c r="B42" s="466">
        <v>0</v>
      </c>
      <c r="C42" s="463"/>
      <c r="D42" s="464"/>
    </row>
    <row r="43" ht="25" customHeight="1" spans="1:4">
      <c r="A43" s="462" t="s">
        <v>147</v>
      </c>
      <c r="B43" s="466">
        <v>0</v>
      </c>
      <c r="C43" s="463"/>
      <c r="D43" s="464"/>
    </row>
    <row r="44" ht="25" customHeight="1" spans="1:4">
      <c r="A44" s="462" t="s">
        <v>148</v>
      </c>
      <c r="B44" s="466">
        <v>0</v>
      </c>
      <c r="C44" s="463"/>
      <c r="D44" s="464"/>
    </row>
    <row r="45" ht="25" customHeight="1" spans="1:4">
      <c r="A45" s="462" t="s">
        <v>149</v>
      </c>
      <c r="B45" s="466">
        <v>0</v>
      </c>
      <c r="C45" s="463"/>
      <c r="D45" s="464"/>
    </row>
    <row r="46" ht="25" customHeight="1" spans="1:4">
      <c r="A46" s="462" t="s">
        <v>150</v>
      </c>
      <c r="B46" s="466">
        <v>0</v>
      </c>
      <c r="C46" s="463"/>
      <c r="D46" s="464"/>
    </row>
    <row r="47" ht="25" customHeight="1" spans="1:4">
      <c r="A47" s="462" t="s">
        <v>151</v>
      </c>
      <c r="B47" s="466">
        <v>0</v>
      </c>
      <c r="C47" s="463"/>
      <c r="D47" s="464"/>
    </row>
    <row r="48" ht="25" customHeight="1" spans="1:4">
      <c r="A48" s="462" t="s">
        <v>130</v>
      </c>
      <c r="B48" s="466">
        <v>0</v>
      </c>
      <c r="C48" s="463"/>
      <c r="D48" s="464"/>
    </row>
    <row r="49" ht="25" customHeight="1" spans="1:4">
      <c r="A49" s="462" t="s">
        <v>152</v>
      </c>
      <c r="B49" s="466">
        <v>50</v>
      </c>
      <c r="C49" s="463"/>
      <c r="D49" s="464">
        <f t="shared" ref="D49:D51" si="6">(C49-B49)/B49</f>
        <v>-1</v>
      </c>
    </row>
    <row r="50" ht="25" customHeight="1" spans="1:4">
      <c r="A50" s="462" t="s">
        <v>153</v>
      </c>
      <c r="B50" s="466">
        <v>576</v>
      </c>
      <c r="C50" s="463">
        <f>SUM(C51:C60)</f>
        <v>390</v>
      </c>
      <c r="D50" s="464">
        <f t="shared" si="6"/>
        <v>-0.322916666666667</v>
      </c>
    </row>
    <row r="51" ht="25" customHeight="1" spans="1:4">
      <c r="A51" s="462" t="s">
        <v>121</v>
      </c>
      <c r="B51" s="465">
        <v>404</v>
      </c>
      <c r="C51" s="463">
        <v>368</v>
      </c>
      <c r="D51" s="464">
        <f t="shared" si="6"/>
        <v>-0.0891089108910891</v>
      </c>
    </row>
    <row r="52" ht="25" customHeight="1" spans="1:4">
      <c r="A52" s="462" t="s">
        <v>122</v>
      </c>
      <c r="B52" s="465"/>
      <c r="C52" s="463"/>
      <c r="D52" s="464"/>
    </row>
    <row r="53" ht="25" customHeight="1" spans="1:4">
      <c r="A53" s="462" t="s">
        <v>123</v>
      </c>
      <c r="B53" s="465"/>
      <c r="C53" s="463"/>
      <c r="D53" s="464"/>
    </row>
    <row r="54" ht="25" customHeight="1" spans="1:4">
      <c r="A54" s="462" t="s">
        <v>154</v>
      </c>
      <c r="B54" s="465"/>
      <c r="C54" s="463"/>
      <c r="D54" s="464"/>
    </row>
    <row r="55" ht="25" customHeight="1" spans="1:4">
      <c r="A55" s="462" t="s">
        <v>155</v>
      </c>
      <c r="B55" s="465">
        <v>22</v>
      </c>
      <c r="C55" s="463">
        <v>22</v>
      </c>
      <c r="D55" s="464"/>
    </row>
    <row r="56" ht="25" customHeight="1" spans="1:4">
      <c r="A56" s="462" t="s">
        <v>156</v>
      </c>
      <c r="B56" s="465"/>
      <c r="C56" s="463"/>
      <c r="D56" s="464"/>
    </row>
    <row r="57" ht="25" customHeight="1" spans="1:4">
      <c r="A57" s="462" t="s">
        <v>157</v>
      </c>
      <c r="B57" s="465">
        <v>120</v>
      </c>
      <c r="C57" s="463"/>
      <c r="D57" s="464">
        <f t="shared" ref="D57:D62" si="7">(C57-B57)/B57</f>
        <v>-1</v>
      </c>
    </row>
    <row r="58" ht="25" customHeight="1" spans="1:4">
      <c r="A58" s="462" t="s">
        <v>158</v>
      </c>
      <c r="B58" s="466"/>
      <c r="C58" s="463"/>
      <c r="D58" s="464"/>
    </row>
    <row r="59" ht="25" customHeight="1" spans="1:4">
      <c r="A59" s="462" t="s">
        <v>130</v>
      </c>
      <c r="B59" s="466">
        <v>0</v>
      </c>
      <c r="C59" s="463"/>
      <c r="D59" s="464"/>
    </row>
    <row r="60" ht="25" customHeight="1" spans="1:4">
      <c r="A60" s="462" t="s">
        <v>159</v>
      </c>
      <c r="B60" s="466">
        <v>30</v>
      </c>
      <c r="C60" s="463"/>
      <c r="D60" s="464">
        <f t="shared" si="7"/>
        <v>-1</v>
      </c>
    </row>
    <row r="61" ht="25" customHeight="1" spans="1:4">
      <c r="A61" s="462" t="s">
        <v>160</v>
      </c>
      <c r="B61" s="466">
        <v>838</v>
      </c>
      <c r="C61" s="463">
        <f>SUM(C62:C71)</f>
        <v>841</v>
      </c>
      <c r="D61" s="464">
        <f t="shared" si="7"/>
        <v>0.0035799522673031</v>
      </c>
    </row>
    <row r="62" ht="25" customHeight="1" spans="1:4">
      <c r="A62" s="462" t="s">
        <v>121</v>
      </c>
      <c r="B62" s="465">
        <v>838</v>
      </c>
      <c r="C62" s="463">
        <v>724</v>
      </c>
      <c r="D62" s="464">
        <f t="shared" si="7"/>
        <v>-0.136038186157518</v>
      </c>
    </row>
    <row r="63" ht="25" customHeight="1" spans="1:4">
      <c r="A63" s="462" t="s">
        <v>122</v>
      </c>
      <c r="B63" s="465"/>
      <c r="C63" s="463">
        <v>117</v>
      </c>
      <c r="D63" s="464"/>
    </row>
    <row r="64" ht="25" customHeight="1" spans="1:4">
      <c r="A64" s="462" t="s">
        <v>123</v>
      </c>
      <c r="B64" s="466"/>
      <c r="C64" s="463"/>
      <c r="D64" s="464"/>
    </row>
    <row r="65" ht="25" customHeight="1" spans="1:4">
      <c r="A65" s="462" t="s">
        <v>161</v>
      </c>
      <c r="B65" s="466"/>
      <c r="C65" s="463"/>
      <c r="D65" s="464"/>
    </row>
    <row r="66" ht="25" customHeight="1" spans="1:4">
      <c r="A66" s="462" t="s">
        <v>162</v>
      </c>
      <c r="B66" s="466"/>
      <c r="C66" s="463"/>
      <c r="D66" s="464"/>
    </row>
    <row r="67" ht="25" customHeight="1" spans="1:4">
      <c r="A67" s="462" t="s">
        <v>163</v>
      </c>
      <c r="B67" s="466"/>
      <c r="C67" s="463"/>
      <c r="D67" s="464"/>
    </row>
    <row r="68" ht="25" customHeight="1" spans="1:4">
      <c r="A68" s="462" t="s">
        <v>164</v>
      </c>
      <c r="B68" s="466"/>
      <c r="C68" s="463"/>
      <c r="D68" s="464"/>
    </row>
    <row r="69" ht="25" customHeight="1" spans="1:4">
      <c r="A69" s="462" t="s">
        <v>165</v>
      </c>
      <c r="B69" s="466"/>
      <c r="C69" s="463"/>
      <c r="D69" s="464"/>
    </row>
    <row r="70" ht="25" customHeight="1" spans="1:4">
      <c r="A70" s="462" t="s">
        <v>130</v>
      </c>
      <c r="B70" s="466"/>
      <c r="C70" s="463"/>
      <c r="D70" s="464"/>
    </row>
    <row r="71" ht="25" customHeight="1" spans="1:4">
      <c r="A71" s="462" t="s">
        <v>166</v>
      </c>
      <c r="B71" s="466"/>
      <c r="C71" s="463"/>
      <c r="D71" s="464"/>
    </row>
    <row r="72" ht="25" customHeight="1" spans="1:4">
      <c r="A72" s="462" t="s">
        <v>167</v>
      </c>
      <c r="B72" s="466">
        <v>0</v>
      </c>
      <c r="C72" s="463">
        <f>SUM(C73:C83)</f>
        <v>0</v>
      </c>
      <c r="D72" s="464"/>
    </row>
    <row r="73" ht="25" customHeight="1" spans="1:4">
      <c r="A73" s="462" t="s">
        <v>121</v>
      </c>
      <c r="B73" s="466">
        <v>0</v>
      </c>
      <c r="C73" s="463">
        <v>0</v>
      </c>
      <c r="D73" s="464"/>
    </row>
    <row r="74" ht="25" customHeight="1" spans="1:4">
      <c r="A74" s="462" t="s">
        <v>122</v>
      </c>
      <c r="B74" s="469"/>
      <c r="C74" s="463"/>
      <c r="D74" s="464"/>
    </row>
    <row r="75" ht="25" customHeight="1" spans="1:4">
      <c r="A75" s="462" t="s">
        <v>123</v>
      </c>
      <c r="B75" s="465"/>
      <c r="C75" s="463"/>
      <c r="D75" s="464"/>
    </row>
    <row r="76" ht="25" customHeight="1" spans="1:4">
      <c r="A76" s="462" t="s">
        <v>168</v>
      </c>
      <c r="B76" s="465"/>
      <c r="C76" s="463"/>
      <c r="D76" s="464"/>
    </row>
    <row r="77" ht="25" customHeight="1" spans="1:4">
      <c r="A77" s="462" t="s">
        <v>169</v>
      </c>
      <c r="B77" s="465"/>
      <c r="C77" s="463"/>
      <c r="D77" s="464"/>
    </row>
    <row r="78" ht="25" customHeight="1" spans="1:4">
      <c r="A78" s="462" t="s">
        <v>170</v>
      </c>
      <c r="B78" s="465"/>
      <c r="C78" s="463"/>
      <c r="D78" s="464"/>
    </row>
    <row r="79" ht="25" customHeight="1" spans="1:4">
      <c r="A79" s="462" t="s">
        <v>171</v>
      </c>
      <c r="B79" s="465"/>
      <c r="C79" s="463"/>
      <c r="D79" s="464"/>
    </row>
    <row r="80" ht="25" customHeight="1" spans="1:4">
      <c r="A80" s="462" t="s">
        <v>172</v>
      </c>
      <c r="B80" s="465"/>
      <c r="C80" s="463"/>
      <c r="D80" s="464"/>
    </row>
    <row r="81" ht="25" customHeight="1" spans="1:4">
      <c r="A81" s="462" t="s">
        <v>164</v>
      </c>
      <c r="B81" s="465"/>
      <c r="C81" s="463"/>
      <c r="D81" s="464"/>
    </row>
    <row r="82" ht="25" customHeight="1" spans="1:4">
      <c r="A82" s="462" t="s">
        <v>130</v>
      </c>
      <c r="B82" s="465"/>
      <c r="C82" s="463"/>
      <c r="D82" s="464"/>
    </row>
    <row r="83" ht="25" customHeight="1" spans="1:4">
      <c r="A83" s="462" t="s">
        <v>173</v>
      </c>
      <c r="B83" s="469"/>
      <c r="C83" s="463"/>
      <c r="D83" s="464"/>
    </row>
    <row r="84" ht="25" customHeight="1" spans="1:4">
      <c r="A84" s="462" t="s">
        <v>174</v>
      </c>
      <c r="B84" s="466">
        <v>0</v>
      </c>
      <c r="C84" s="463">
        <f>SUM(C85:C92)</f>
        <v>0</v>
      </c>
      <c r="D84" s="464"/>
    </row>
    <row r="85" ht="25" customHeight="1" spans="1:4">
      <c r="A85" s="462" t="s">
        <v>121</v>
      </c>
      <c r="B85" s="466"/>
      <c r="C85" s="463"/>
      <c r="D85" s="464"/>
    </row>
    <row r="86" ht="25" customHeight="1" spans="1:4">
      <c r="A86" s="462" t="s">
        <v>122</v>
      </c>
      <c r="B86" s="466">
        <v>0</v>
      </c>
      <c r="C86" s="463">
        <v>0</v>
      </c>
      <c r="D86" s="464"/>
    </row>
    <row r="87" ht="25" customHeight="1" spans="1:4">
      <c r="A87" s="462" t="s">
        <v>123</v>
      </c>
      <c r="B87" s="466">
        <v>0</v>
      </c>
      <c r="C87" s="463">
        <v>0</v>
      </c>
      <c r="D87" s="464"/>
    </row>
    <row r="88" ht="25" customHeight="1" spans="1:4">
      <c r="A88" s="462" t="s">
        <v>175</v>
      </c>
      <c r="B88" s="466">
        <v>0</v>
      </c>
      <c r="C88" s="463">
        <v>0</v>
      </c>
      <c r="D88" s="464"/>
    </row>
    <row r="89" ht="25" customHeight="1" spans="1:4">
      <c r="A89" s="462" t="s">
        <v>176</v>
      </c>
      <c r="B89" s="466">
        <v>0</v>
      </c>
      <c r="C89" s="463">
        <v>0</v>
      </c>
      <c r="D89" s="464"/>
    </row>
    <row r="90" ht="25" customHeight="1" spans="1:4">
      <c r="A90" s="462" t="s">
        <v>164</v>
      </c>
      <c r="B90" s="466">
        <v>0</v>
      </c>
      <c r="C90" s="463">
        <v>0</v>
      </c>
      <c r="D90" s="464"/>
    </row>
    <row r="91" ht="25" customHeight="1" spans="1:4">
      <c r="A91" s="462" t="s">
        <v>130</v>
      </c>
      <c r="B91" s="466">
        <v>0</v>
      </c>
      <c r="C91" s="463">
        <v>0</v>
      </c>
      <c r="D91" s="464"/>
    </row>
    <row r="92" ht="25" customHeight="1" spans="1:4">
      <c r="A92" s="462" t="s">
        <v>177</v>
      </c>
      <c r="B92" s="466">
        <v>0</v>
      </c>
      <c r="C92" s="463">
        <v>0</v>
      </c>
      <c r="D92" s="464"/>
    </row>
    <row r="93" ht="25" customHeight="1" spans="1:4">
      <c r="A93" s="462" t="s">
        <v>178</v>
      </c>
      <c r="B93" s="466">
        <v>0</v>
      </c>
      <c r="C93" s="463">
        <f>SUM(C94:C102)</f>
        <v>0</v>
      </c>
      <c r="D93" s="464"/>
    </row>
    <row r="94" ht="25" customHeight="1" spans="1:4">
      <c r="A94" s="462" t="s">
        <v>121</v>
      </c>
      <c r="B94" s="466">
        <v>0</v>
      </c>
      <c r="C94" s="463">
        <v>0</v>
      </c>
      <c r="D94" s="464"/>
    </row>
    <row r="95" ht="25" customHeight="1" spans="1:4">
      <c r="A95" s="462" t="s">
        <v>122</v>
      </c>
      <c r="B95" s="466">
        <v>0</v>
      </c>
      <c r="C95" s="463">
        <v>0</v>
      </c>
      <c r="D95" s="464"/>
    </row>
    <row r="96" ht="25" customHeight="1" spans="1:4">
      <c r="A96" s="462" t="s">
        <v>123</v>
      </c>
      <c r="B96" s="466">
        <v>0</v>
      </c>
      <c r="C96" s="463">
        <v>0</v>
      </c>
      <c r="D96" s="464"/>
    </row>
    <row r="97" ht="25" customHeight="1" spans="1:4">
      <c r="A97" s="462" t="s">
        <v>179</v>
      </c>
      <c r="B97" s="466">
        <v>0</v>
      </c>
      <c r="C97" s="463">
        <v>0</v>
      </c>
      <c r="D97" s="464"/>
    </row>
    <row r="98" ht="25" customHeight="1" spans="1:4">
      <c r="A98" s="462" t="s">
        <v>180</v>
      </c>
      <c r="B98" s="466">
        <v>0</v>
      </c>
      <c r="C98" s="463">
        <v>0</v>
      </c>
      <c r="D98" s="464"/>
    </row>
    <row r="99" ht="25" customHeight="1" spans="1:4">
      <c r="A99" s="462" t="s">
        <v>181</v>
      </c>
      <c r="B99" s="466">
        <v>0</v>
      </c>
      <c r="C99" s="463">
        <v>0</v>
      </c>
      <c r="D99" s="464"/>
    </row>
    <row r="100" ht="25" customHeight="1" spans="1:4">
      <c r="A100" s="462" t="s">
        <v>164</v>
      </c>
      <c r="B100" s="466">
        <v>0</v>
      </c>
      <c r="C100" s="463">
        <v>0</v>
      </c>
      <c r="D100" s="464"/>
    </row>
    <row r="101" ht="25" customHeight="1" spans="1:4">
      <c r="A101" s="462" t="s">
        <v>130</v>
      </c>
      <c r="B101" s="466">
        <v>0</v>
      </c>
      <c r="C101" s="463">
        <v>0</v>
      </c>
      <c r="D101" s="464"/>
    </row>
    <row r="102" ht="25" customHeight="1" spans="1:4">
      <c r="A102" s="462" t="s">
        <v>182</v>
      </c>
      <c r="B102" s="466">
        <v>0</v>
      </c>
      <c r="C102" s="463">
        <v>0</v>
      </c>
      <c r="D102" s="464"/>
    </row>
    <row r="103" ht="25" customHeight="1" spans="1:4">
      <c r="A103" s="462" t="s">
        <v>183</v>
      </c>
      <c r="B103" s="466">
        <v>348</v>
      </c>
      <c r="C103" s="463">
        <f>SUM(C104:C117)</f>
        <v>665</v>
      </c>
      <c r="D103" s="464">
        <f>(C103-B103)/B103</f>
        <v>0.910919540229885</v>
      </c>
    </row>
    <row r="104" ht="25" customHeight="1" spans="1:4">
      <c r="A104" s="462" t="s">
        <v>121</v>
      </c>
      <c r="B104" s="465">
        <v>346</v>
      </c>
      <c r="C104" s="463">
        <v>641</v>
      </c>
      <c r="D104" s="464">
        <f>(C104-B104)/B104</f>
        <v>0.852601156069364</v>
      </c>
    </row>
    <row r="105" ht="25" customHeight="1" spans="1:4">
      <c r="A105" s="462" t="s">
        <v>122</v>
      </c>
      <c r="B105" s="466">
        <v>0</v>
      </c>
      <c r="C105" s="463">
        <v>5</v>
      </c>
      <c r="D105" s="464"/>
    </row>
    <row r="106" ht="25" customHeight="1" spans="1:4">
      <c r="A106" s="462" t="s">
        <v>123</v>
      </c>
      <c r="B106" s="466">
        <v>0</v>
      </c>
      <c r="C106" s="463">
        <v>0</v>
      </c>
      <c r="D106" s="464"/>
    </row>
    <row r="107" ht="25" customHeight="1" spans="1:4">
      <c r="A107" s="462" t="s">
        <v>184</v>
      </c>
      <c r="B107" s="466">
        <v>0</v>
      </c>
      <c r="C107" s="463">
        <v>0</v>
      </c>
      <c r="D107" s="464"/>
    </row>
    <row r="108" ht="25" customHeight="1" spans="1:4">
      <c r="A108" s="462" t="s">
        <v>185</v>
      </c>
      <c r="B108" s="466">
        <v>0</v>
      </c>
      <c r="C108" s="463">
        <v>0</v>
      </c>
      <c r="D108" s="464"/>
    </row>
    <row r="109" ht="25" customHeight="1" spans="1:4">
      <c r="A109" s="462" t="s">
        <v>186</v>
      </c>
      <c r="B109" s="466">
        <v>0</v>
      </c>
      <c r="C109" s="463">
        <v>0</v>
      </c>
      <c r="D109" s="464"/>
    </row>
    <row r="110" ht="25" customHeight="1" spans="1:4">
      <c r="A110" s="462" t="s">
        <v>187</v>
      </c>
      <c r="B110" s="466">
        <v>0</v>
      </c>
      <c r="C110" s="463">
        <v>0</v>
      </c>
      <c r="D110" s="464"/>
    </row>
    <row r="111" ht="25" customHeight="1" spans="1:4">
      <c r="A111" s="462" t="s">
        <v>188</v>
      </c>
      <c r="B111" s="466">
        <v>0</v>
      </c>
      <c r="C111" s="463">
        <v>0</v>
      </c>
      <c r="D111" s="464"/>
    </row>
    <row r="112" ht="25" customHeight="1" spans="1:4">
      <c r="A112" s="462" t="s">
        <v>189</v>
      </c>
      <c r="B112" s="466">
        <v>0</v>
      </c>
      <c r="C112" s="463">
        <v>0</v>
      </c>
      <c r="D112" s="464"/>
    </row>
    <row r="113" ht="25" customHeight="1" spans="1:4">
      <c r="A113" s="462" t="s">
        <v>190</v>
      </c>
      <c r="B113" s="466">
        <v>0</v>
      </c>
      <c r="C113" s="463">
        <v>0</v>
      </c>
      <c r="D113" s="464"/>
    </row>
    <row r="114" ht="25" customHeight="1" spans="1:4">
      <c r="A114" s="462" t="s">
        <v>191</v>
      </c>
      <c r="B114" s="466">
        <v>0</v>
      </c>
      <c r="C114" s="463">
        <v>0</v>
      </c>
      <c r="D114" s="464"/>
    </row>
    <row r="115" ht="25" customHeight="1" spans="1:4">
      <c r="A115" s="462" t="s">
        <v>192</v>
      </c>
      <c r="B115" s="466">
        <v>0</v>
      </c>
      <c r="C115" s="463">
        <v>0</v>
      </c>
      <c r="D115" s="464"/>
    </row>
    <row r="116" ht="25" customHeight="1" spans="1:4">
      <c r="A116" s="462" t="s">
        <v>130</v>
      </c>
      <c r="B116" s="466">
        <v>0</v>
      </c>
      <c r="C116" s="463">
        <v>0</v>
      </c>
      <c r="D116" s="464"/>
    </row>
    <row r="117" ht="25" customHeight="1" spans="1:4">
      <c r="A117" s="462" t="s">
        <v>193</v>
      </c>
      <c r="B117" s="466">
        <v>2</v>
      </c>
      <c r="C117" s="463">
        <v>19</v>
      </c>
      <c r="D117" s="464">
        <f t="shared" ref="D117:D119" si="8">(C117-B117)/B117</f>
        <v>8.5</v>
      </c>
    </row>
    <row r="118" ht="25" customHeight="1" spans="1:4">
      <c r="A118" s="462" t="s">
        <v>194</v>
      </c>
      <c r="B118" s="466">
        <v>1937</v>
      </c>
      <c r="C118" s="463">
        <f>SUM(C119:C126)</f>
        <v>2154</v>
      </c>
      <c r="D118" s="464">
        <f t="shared" si="8"/>
        <v>0.112028910686629</v>
      </c>
    </row>
    <row r="119" ht="25" customHeight="1" spans="1:4">
      <c r="A119" s="462" t="s">
        <v>121</v>
      </c>
      <c r="B119" s="465">
        <v>1802</v>
      </c>
      <c r="C119" s="463">
        <v>1947</v>
      </c>
      <c r="D119" s="464">
        <f t="shared" si="8"/>
        <v>0.0804661487236404</v>
      </c>
    </row>
    <row r="120" ht="25" customHeight="1" spans="1:4">
      <c r="A120" s="462" t="s">
        <v>122</v>
      </c>
      <c r="B120" s="465"/>
      <c r="C120" s="463">
        <v>7</v>
      </c>
      <c r="D120" s="464"/>
    </row>
    <row r="121" ht="25" customHeight="1" spans="1:4">
      <c r="A121" s="462" t="s">
        <v>123</v>
      </c>
      <c r="B121" s="465"/>
      <c r="C121" s="463"/>
      <c r="D121" s="464"/>
    </row>
    <row r="122" ht="25" customHeight="1" spans="1:4">
      <c r="A122" s="462" t="s">
        <v>195</v>
      </c>
      <c r="B122" s="465"/>
      <c r="C122" s="463"/>
      <c r="D122" s="464"/>
    </row>
    <row r="123" ht="25" customHeight="1" spans="1:4">
      <c r="A123" s="462" t="s">
        <v>196</v>
      </c>
      <c r="B123" s="465"/>
      <c r="C123" s="463"/>
      <c r="D123" s="464"/>
    </row>
    <row r="124" ht="25" customHeight="1" spans="1:4">
      <c r="A124" s="462" t="s">
        <v>197</v>
      </c>
      <c r="B124" s="465"/>
      <c r="C124" s="463"/>
      <c r="D124" s="464"/>
    </row>
    <row r="125" ht="25" customHeight="1" spans="1:4">
      <c r="A125" s="462" t="s">
        <v>130</v>
      </c>
      <c r="B125" s="465"/>
      <c r="C125" s="463"/>
      <c r="D125" s="464"/>
    </row>
    <row r="126" ht="25" customHeight="1" spans="1:4">
      <c r="A126" s="462" t="s">
        <v>198</v>
      </c>
      <c r="B126" s="465">
        <v>135</v>
      </c>
      <c r="C126" s="463">
        <v>200</v>
      </c>
      <c r="D126" s="464">
        <f t="shared" ref="D126:D129" si="9">(C126-B126)/B126</f>
        <v>0.481481481481481</v>
      </c>
    </row>
    <row r="127" ht="25" customHeight="1" spans="1:4">
      <c r="A127" s="462" t="s">
        <v>199</v>
      </c>
      <c r="B127" s="466">
        <v>959</v>
      </c>
      <c r="C127" s="463">
        <f>SUM(C128:C137)</f>
        <v>918</v>
      </c>
      <c r="D127" s="464">
        <f t="shared" si="9"/>
        <v>-0.0427528675703858</v>
      </c>
    </row>
    <row r="128" ht="25" customHeight="1" spans="1:4">
      <c r="A128" s="462" t="s">
        <v>121</v>
      </c>
      <c r="B128" s="465">
        <v>889</v>
      </c>
      <c r="C128" s="463">
        <v>918</v>
      </c>
      <c r="D128" s="464">
        <f t="shared" si="9"/>
        <v>0.0326209223847019</v>
      </c>
    </row>
    <row r="129" ht="25" customHeight="1" spans="1:4">
      <c r="A129" s="462" t="s">
        <v>122</v>
      </c>
      <c r="B129" s="465">
        <v>20</v>
      </c>
      <c r="C129" s="463"/>
      <c r="D129" s="464">
        <f t="shared" si="9"/>
        <v>-1</v>
      </c>
    </row>
    <row r="130" ht="25" customHeight="1" spans="1:4">
      <c r="A130" s="462" t="s">
        <v>123</v>
      </c>
      <c r="B130" s="465"/>
      <c r="C130" s="463"/>
      <c r="D130" s="464"/>
    </row>
    <row r="131" ht="25" customHeight="1" spans="1:4">
      <c r="A131" s="462" t="s">
        <v>200</v>
      </c>
      <c r="B131" s="465"/>
      <c r="C131" s="463"/>
      <c r="D131" s="464"/>
    </row>
    <row r="132" ht="25" customHeight="1" spans="1:4">
      <c r="A132" s="462" t="s">
        <v>201</v>
      </c>
      <c r="B132" s="465"/>
      <c r="C132" s="463"/>
      <c r="D132" s="464"/>
    </row>
    <row r="133" ht="25" customHeight="1" spans="1:4">
      <c r="A133" s="462" t="s">
        <v>202</v>
      </c>
      <c r="B133" s="465"/>
      <c r="C133" s="463"/>
      <c r="D133" s="464"/>
    </row>
    <row r="134" ht="25" customHeight="1" spans="1:4">
      <c r="A134" s="462" t="s">
        <v>203</v>
      </c>
      <c r="B134" s="465"/>
      <c r="C134" s="463"/>
      <c r="D134" s="464"/>
    </row>
    <row r="135" ht="25" customHeight="1" spans="1:4">
      <c r="A135" s="462" t="s">
        <v>204</v>
      </c>
      <c r="B135" s="465">
        <v>50</v>
      </c>
      <c r="C135" s="463"/>
      <c r="D135" s="464">
        <f>(C135-B135)/B135</f>
        <v>-1</v>
      </c>
    </row>
    <row r="136" ht="25" customHeight="1" spans="1:4">
      <c r="A136" s="462" t="s">
        <v>130</v>
      </c>
      <c r="B136" s="466">
        <v>0</v>
      </c>
      <c r="C136" s="463">
        <v>0</v>
      </c>
      <c r="D136" s="464"/>
    </row>
    <row r="137" ht="25" customHeight="1" spans="1:4">
      <c r="A137" s="462" t="s">
        <v>205</v>
      </c>
      <c r="B137" s="466"/>
      <c r="C137" s="463"/>
      <c r="D137" s="464"/>
    </row>
    <row r="138" ht="25" customHeight="1" spans="1:4">
      <c r="A138" s="462" t="s">
        <v>206</v>
      </c>
      <c r="B138" s="466">
        <v>0</v>
      </c>
      <c r="C138" s="463">
        <f>SUM(C139:C149)</f>
        <v>0</v>
      </c>
      <c r="D138" s="464"/>
    </row>
    <row r="139" ht="25" customHeight="1" spans="1:4">
      <c r="A139" s="462" t="s">
        <v>121</v>
      </c>
      <c r="B139" s="466">
        <v>0</v>
      </c>
      <c r="C139" s="463">
        <v>0</v>
      </c>
      <c r="D139" s="464"/>
    </row>
    <row r="140" ht="25" customHeight="1" spans="1:4">
      <c r="A140" s="462" t="s">
        <v>122</v>
      </c>
      <c r="B140" s="466">
        <v>0</v>
      </c>
      <c r="C140" s="463">
        <v>0</v>
      </c>
      <c r="D140" s="464"/>
    </row>
    <row r="141" ht="25" customHeight="1" spans="1:4">
      <c r="A141" s="462" t="s">
        <v>123</v>
      </c>
      <c r="B141" s="466">
        <v>0</v>
      </c>
      <c r="C141" s="463">
        <v>0</v>
      </c>
      <c r="D141" s="464"/>
    </row>
    <row r="142" ht="25" customHeight="1" spans="1:4">
      <c r="A142" s="462" t="s">
        <v>207</v>
      </c>
      <c r="B142" s="466">
        <v>0</v>
      </c>
      <c r="C142" s="463">
        <v>0</v>
      </c>
      <c r="D142" s="464"/>
    </row>
    <row r="143" ht="25" customHeight="1" spans="1:4">
      <c r="A143" s="462" t="s">
        <v>208</v>
      </c>
      <c r="B143" s="466">
        <v>0</v>
      </c>
      <c r="C143" s="463">
        <v>0</v>
      </c>
      <c r="D143" s="464"/>
    </row>
    <row r="144" ht="25" customHeight="1" spans="1:4">
      <c r="A144" s="462" t="s">
        <v>209</v>
      </c>
      <c r="B144" s="466">
        <v>0</v>
      </c>
      <c r="C144" s="463">
        <v>0</v>
      </c>
      <c r="D144" s="464"/>
    </row>
    <row r="145" ht="25" customHeight="1" spans="1:4">
      <c r="A145" s="462" t="s">
        <v>210</v>
      </c>
      <c r="B145" s="466">
        <v>0</v>
      </c>
      <c r="C145" s="463">
        <v>0</v>
      </c>
      <c r="D145" s="464"/>
    </row>
    <row r="146" ht="25" customHeight="1" spans="1:4">
      <c r="A146" s="462" t="s">
        <v>211</v>
      </c>
      <c r="B146" s="466">
        <v>0</v>
      </c>
      <c r="C146" s="463">
        <v>0</v>
      </c>
      <c r="D146" s="464"/>
    </row>
    <row r="147" ht="25" customHeight="1" spans="1:4">
      <c r="A147" s="462" t="s">
        <v>212</v>
      </c>
      <c r="B147" s="466">
        <v>0</v>
      </c>
      <c r="C147" s="463">
        <v>0</v>
      </c>
      <c r="D147" s="464"/>
    </row>
    <row r="148" ht="25" customHeight="1" spans="1:4">
      <c r="A148" s="462" t="s">
        <v>130</v>
      </c>
      <c r="B148" s="466">
        <v>0</v>
      </c>
      <c r="C148" s="463">
        <v>0</v>
      </c>
      <c r="D148" s="464"/>
    </row>
    <row r="149" ht="25" customHeight="1" spans="1:4">
      <c r="A149" s="462" t="s">
        <v>213</v>
      </c>
      <c r="B149" s="466">
        <v>0</v>
      </c>
      <c r="C149" s="463">
        <v>0</v>
      </c>
      <c r="D149" s="464"/>
    </row>
    <row r="150" ht="25" customHeight="1" spans="1:4">
      <c r="A150" s="462" t="s">
        <v>214</v>
      </c>
      <c r="B150" s="466">
        <v>864</v>
      </c>
      <c r="C150" s="463">
        <f>SUM(C151:C156)</f>
        <v>766</v>
      </c>
      <c r="D150" s="464">
        <f t="shared" ref="D150:D154" si="10">(C150-B150)/B150</f>
        <v>-0.113425925925926</v>
      </c>
    </row>
    <row r="151" ht="25" customHeight="1" spans="1:4">
      <c r="A151" s="462" t="s">
        <v>121</v>
      </c>
      <c r="B151" s="465">
        <v>181</v>
      </c>
      <c r="C151" s="463">
        <v>166</v>
      </c>
      <c r="D151" s="464">
        <f t="shared" si="10"/>
        <v>-0.0828729281767956</v>
      </c>
    </row>
    <row r="152" ht="25" customHeight="1" spans="1:4">
      <c r="A152" s="462" t="s">
        <v>122</v>
      </c>
      <c r="B152" s="465"/>
      <c r="C152" s="463">
        <v>5</v>
      </c>
      <c r="D152" s="464"/>
    </row>
    <row r="153" ht="25" customHeight="1" spans="1:4">
      <c r="A153" s="462" t="s">
        <v>123</v>
      </c>
      <c r="B153" s="465">
        <v>0</v>
      </c>
      <c r="C153" s="463"/>
      <c r="D153" s="464"/>
    </row>
    <row r="154" ht="25" customHeight="1" spans="1:4">
      <c r="A154" s="462" t="s">
        <v>215</v>
      </c>
      <c r="B154" s="465">
        <v>683</v>
      </c>
      <c r="C154" s="463">
        <v>595</v>
      </c>
      <c r="D154" s="464">
        <f t="shared" si="10"/>
        <v>-0.128843338213763</v>
      </c>
    </row>
    <row r="155" ht="25" customHeight="1" spans="1:4">
      <c r="A155" s="462" t="s">
        <v>130</v>
      </c>
      <c r="B155" s="466"/>
      <c r="C155" s="463"/>
      <c r="D155" s="464"/>
    </row>
    <row r="156" ht="25" customHeight="1" spans="1:4">
      <c r="A156" s="462" t="s">
        <v>216</v>
      </c>
      <c r="B156" s="466"/>
      <c r="C156" s="463"/>
      <c r="D156" s="464"/>
    </row>
    <row r="157" ht="25" customHeight="1" spans="1:4">
      <c r="A157" s="462" t="s">
        <v>217</v>
      </c>
      <c r="B157" s="466">
        <v>86</v>
      </c>
      <c r="C157" s="463">
        <f>SUM(C158:C162)</f>
        <v>73</v>
      </c>
      <c r="D157" s="464">
        <f t="shared" ref="D157:D159" si="11">(C157-B157)/B157</f>
        <v>-0.151162790697674</v>
      </c>
    </row>
    <row r="158" ht="25" customHeight="1" spans="1:4">
      <c r="A158" s="462" t="s">
        <v>121</v>
      </c>
      <c r="B158" s="465">
        <v>76</v>
      </c>
      <c r="C158" s="463">
        <v>73</v>
      </c>
      <c r="D158" s="464">
        <f t="shared" si="11"/>
        <v>-0.0394736842105263</v>
      </c>
    </row>
    <row r="159" ht="25" customHeight="1" spans="1:4">
      <c r="A159" s="462" t="s">
        <v>122</v>
      </c>
      <c r="B159" s="466">
        <v>10</v>
      </c>
      <c r="C159" s="463"/>
      <c r="D159" s="464">
        <f t="shared" si="11"/>
        <v>-1</v>
      </c>
    </row>
    <row r="160" ht="25" customHeight="1" spans="1:4">
      <c r="A160" s="462" t="s">
        <v>123</v>
      </c>
      <c r="B160" s="466"/>
      <c r="C160" s="463"/>
      <c r="D160" s="464"/>
    </row>
    <row r="161" ht="25" customHeight="1" spans="1:4">
      <c r="A161" s="462" t="s">
        <v>218</v>
      </c>
      <c r="B161" s="466"/>
      <c r="C161" s="463"/>
      <c r="D161" s="464"/>
    </row>
    <row r="162" ht="25" customHeight="1" spans="1:4">
      <c r="A162" s="462" t="s">
        <v>219</v>
      </c>
      <c r="B162" s="466"/>
      <c r="C162" s="463"/>
      <c r="D162" s="464"/>
    </row>
    <row r="163" ht="25" customHeight="1" spans="1:4">
      <c r="A163" s="462" t="s">
        <v>130</v>
      </c>
      <c r="B163" s="466"/>
      <c r="C163" s="463"/>
      <c r="D163" s="464"/>
    </row>
    <row r="164" ht="25" customHeight="1" spans="1:4">
      <c r="A164" s="462" t="s">
        <v>220</v>
      </c>
      <c r="B164" s="466"/>
      <c r="C164" s="463"/>
      <c r="D164" s="464"/>
    </row>
    <row r="165" ht="25" customHeight="1" spans="1:4">
      <c r="A165" s="462" t="s">
        <v>221</v>
      </c>
      <c r="B165" s="466">
        <v>145</v>
      </c>
      <c r="C165" s="463">
        <f>SUM(C166:C170)</f>
        <v>117</v>
      </c>
      <c r="D165" s="464">
        <f t="shared" ref="D165:D167" si="12">(C165-B165)/B165</f>
        <v>-0.193103448275862</v>
      </c>
    </row>
    <row r="166" ht="25" customHeight="1" spans="1:4">
      <c r="A166" s="462" t="s">
        <v>121</v>
      </c>
      <c r="B166" s="465">
        <v>135</v>
      </c>
      <c r="C166" s="463">
        <v>117</v>
      </c>
      <c r="D166" s="464">
        <f t="shared" si="12"/>
        <v>-0.133333333333333</v>
      </c>
    </row>
    <row r="167" ht="25" customHeight="1" spans="1:4">
      <c r="A167" s="462" t="s">
        <v>122</v>
      </c>
      <c r="B167" s="465">
        <v>10</v>
      </c>
      <c r="C167" s="463"/>
      <c r="D167" s="464">
        <f t="shared" si="12"/>
        <v>-1</v>
      </c>
    </row>
    <row r="168" ht="25" customHeight="1" spans="1:4">
      <c r="A168" s="462" t="s">
        <v>123</v>
      </c>
      <c r="B168" s="465">
        <v>0</v>
      </c>
      <c r="C168" s="463"/>
      <c r="D168" s="464"/>
    </row>
    <row r="169" ht="25" customHeight="1" spans="1:4">
      <c r="A169" s="462" t="s">
        <v>222</v>
      </c>
      <c r="B169" s="465"/>
      <c r="C169" s="463"/>
      <c r="D169" s="464"/>
    </row>
    <row r="170" ht="25" customHeight="1" spans="1:4">
      <c r="A170" s="462" t="s">
        <v>223</v>
      </c>
      <c r="B170" s="466">
        <v>0</v>
      </c>
      <c r="C170" s="463">
        <v>0</v>
      </c>
      <c r="D170" s="464"/>
    </row>
    <row r="171" ht="25" customHeight="1" spans="1:4">
      <c r="A171" s="462" t="s">
        <v>224</v>
      </c>
      <c r="B171" s="466">
        <v>82</v>
      </c>
      <c r="C171" s="463">
        <f>SUM(C172:C176)</f>
        <v>51</v>
      </c>
      <c r="D171" s="464">
        <f t="shared" ref="D171:D173" si="13">(C171-B171)/B171</f>
        <v>-0.378048780487805</v>
      </c>
    </row>
    <row r="172" ht="25" customHeight="1" spans="1:4">
      <c r="A172" s="462" t="s">
        <v>121</v>
      </c>
      <c r="B172" s="465">
        <v>72</v>
      </c>
      <c r="C172" s="463">
        <v>51</v>
      </c>
      <c r="D172" s="464">
        <f t="shared" si="13"/>
        <v>-0.291666666666667</v>
      </c>
    </row>
    <row r="173" ht="25" customHeight="1" spans="1:4">
      <c r="A173" s="462" t="s">
        <v>122</v>
      </c>
      <c r="B173" s="466">
        <v>10</v>
      </c>
      <c r="C173" s="463"/>
      <c r="D173" s="464">
        <f t="shared" si="13"/>
        <v>-1</v>
      </c>
    </row>
    <row r="174" ht="25" customHeight="1" spans="1:4">
      <c r="A174" s="462" t="s">
        <v>123</v>
      </c>
      <c r="B174" s="466">
        <v>0</v>
      </c>
      <c r="C174" s="463"/>
      <c r="D174" s="464"/>
    </row>
    <row r="175" ht="25" customHeight="1" spans="1:4">
      <c r="A175" s="462" t="s">
        <v>135</v>
      </c>
      <c r="B175" s="466">
        <v>0</v>
      </c>
      <c r="C175" s="463"/>
      <c r="D175" s="464"/>
    </row>
    <row r="176" ht="25" customHeight="1" spans="1:4">
      <c r="A176" s="462" t="s">
        <v>130</v>
      </c>
      <c r="B176" s="466">
        <v>0</v>
      </c>
      <c r="C176" s="463">
        <v>0</v>
      </c>
      <c r="D176" s="464"/>
    </row>
    <row r="177" ht="25" customHeight="1" spans="1:4">
      <c r="A177" s="462" t="s">
        <v>225</v>
      </c>
      <c r="B177" s="466">
        <v>0</v>
      </c>
      <c r="C177" s="463"/>
      <c r="D177" s="464"/>
    </row>
    <row r="178" ht="25" customHeight="1" spans="1:4">
      <c r="A178" s="462" t="s">
        <v>226</v>
      </c>
      <c r="B178" s="463">
        <f>SUM(B179:B183)</f>
        <v>1869</v>
      </c>
      <c r="C178" s="463">
        <f>SUM(C179:C183)</f>
        <v>1927</v>
      </c>
      <c r="D178" s="464">
        <f t="shared" ref="D178:D180" si="14">(C178-B178)/B178</f>
        <v>0.0310326377742108</v>
      </c>
    </row>
    <row r="179" ht="25" customHeight="1" spans="1:4">
      <c r="A179" s="462" t="s">
        <v>121</v>
      </c>
      <c r="B179" s="463">
        <v>1832</v>
      </c>
      <c r="C179" s="463">
        <v>493</v>
      </c>
      <c r="D179" s="464">
        <f t="shared" si="14"/>
        <v>-0.73089519650655</v>
      </c>
    </row>
    <row r="180" ht="25" customHeight="1" spans="1:4">
      <c r="A180" s="462" t="s">
        <v>122</v>
      </c>
      <c r="B180" s="463">
        <v>22</v>
      </c>
      <c r="C180" s="463">
        <v>52</v>
      </c>
      <c r="D180" s="464">
        <f t="shared" si="14"/>
        <v>1.36363636363636</v>
      </c>
    </row>
    <row r="181" ht="25" customHeight="1" spans="1:4">
      <c r="A181" s="462" t="s">
        <v>227</v>
      </c>
      <c r="B181" s="463"/>
      <c r="C181" s="463"/>
      <c r="D181" s="464"/>
    </row>
    <row r="182" ht="25" customHeight="1" spans="1:4">
      <c r="A182" s="462" t="s">
        <v>130</v>
      </c>
      <c r="B182" s="463"/>
      <c r="C182" s="463"/>
      <c r="D182" s="464"/>
    </row>
    <row r="183" ht="25" customHeight="1" spans="1:4">
      <c r="A183" s="462" t="s">
        <v>228</v>
      </c>
      <c r="B183" s="463">
        <v>15</v>
      </c>
      <c r="C183" s="463">
        <v>1382</v>
      </c>
      <c r="D183" s="464">
        <f t="shared" ref="D183:D186" si="15">(C183-B183)/B183</f>
        <v>91.1333333333333</v>
      </c>
    </row>
    <row r="184" ht="25" customHeight="1" spans="1:4">
      <c r="A184" s="462" t="s">
        <v>229</v>
      </c>
      <c r="B184" s="463">
        <f>SUM(B185:B190)</f>
        <v>1729</v>
      </c>
      <c r="C184" s="463">
        <f>SUM(C185:C190)</f>
        <v>1647</v>
      </c>
      <c r="D184" s="464">
        <f t="shared" si="15"/>
        <v>-0.0474262579525737</v>
      </c>
    </row>
    <row r="185" ht="25" customHeight="1" spans="1:4">
      <c r="A185" s="462" t="s">
        <v>121</v>
      </c>
      <c r="B185" s="463">
        <v>1234</v>
      </c>
      <c r="C185" s="463">
        <v>1226</v>
      </c>
      <c r="D185" s="464">
        <f t="shared" si="15"/>
        <v>-0.00648298217179903</v>
      </c>
    </row>
    <row r="186" ht="25" customHeight="1" spans="1:4">
      <c r="A186" s="462" t="s">
        <v>122</v>
      </c>
      <c r="B186" s="463">
        <v>71</v>
      </c>
      <c r="C186" s="463">
        <v>223</v>
      </c>
      <c r="D186" s="464">
        <f t="shared" si="15"/>
        <v>2.14084507042253</v>
      </c>
    </row>
    <row r="187" ht="25" customHeight="1" spans="1:4">
      <c r="A187" s="462" t="s">
        <v>123</v>
      </c>
      <c r="B187" s="463"/>
      <c r="C187" s="463"/>
      <c r="D187" s="464"/>
    </row>
    <row r="188" ht="42" customHeight="1" spans="1:4">
      <c r="A188" s="462" t="s">
        <v>230</v>
      </c>
      <c r="B188" s="463"/>
      <c r="C188" s="463"/>
      <c r="D188" s="464"/>
    </row>
    <row r="189" ht="25" customHeight="1" spans="1:4">
      <c r="A189" s="462" t="s">
        <v>130</v>
      </c>
      <c r="B189" s="463"/>
      <c r="C189" s="463"/>
      <c r="D189" s="464"/>
    </row>
    <row r="190" ht="25" customHeight="1" spans="1:4">
      <c r="A190" s="470" t="s">
        <v>231</v>
      </c>
      <c r="B190" s="463">
        <v>424</v>
      </c>
      <c r="C190" s="463">
        <v>198</v>
      </c>
      <c r="D190" s="464">
        <f t="shared" ref="D190:D192" si="16">(C190-B190)/B190</f>
        <v>-0.533018867924528</v>
      </c>
    </row>
    <row r="191" ht="25" customHeight="1" spans="1:4">
      <c r="A191" s="462" t="s">
        <v>232</v>
      </c>
      <c r="B191" s="463">
        <f>SUM(B192:B197)</f>
        <v>435</v>
      </c>
      <c r="C191" s="463">
        <f>SUM(C192:C197)</f>
        <v>665</v>
      </c>
      <c r="D191" s="464">
        <f t="shared" si="16"/>
        <v>0.528735632183908</v>
      </c>
    </row>
    <row r="192" ht="25" customHeight="1" spans="1:4">
      <c r="A192" s="462" t="s">
        <v>121</v>
      </c>
      <c r="B192" s="463">
        <v>418</v>
      </c>
      <c r="C192" s="463">
        <v>616</v>
      </c>
      <c r="D192" s="464">
        <f t="shared" si="16"/>
        <v>0.473684210526316</v>
      </c>
    </row>
    <row r="193" ht="25" customHeight="1" spans="1:4">
      <c r="A193" s="462" t="s">
        <v>122</v>
      </c>
      <c r="B193" s="463"/>
      <c r="C193" s="463">
        <v>14</v>
      </c>
      <c r="D193" s="464"/>
    </row>
    <row r="194" ht="25" customHeight="1" spans="1:4">
      <c r="A194" s="462" t="s">
        <v>123</v>
      </c>
      <c r="B194" s="463"/>
      <c r="C194" s="463"/>
      <c r="D194" s="464"/>
    </row>
    <row r="195" ht="25" customHeight="1" spans="1:4">
      <c r="A195" s="462" t="s">
        <v>233</v>
      </c>
      <c r="B195" s="463"/>
      <c r="C195" s="463"/>
      <c r="D195" s="464"/>
    </row>
    <row r="196" ht="25" customHeight="1" spans="1:4">
      <c r="A196" s="462" t="s">
        <v>130</v>
      </c>
      <c r="B196" s="463"/>
      <c r="C196" s="463"/>
      <c r="D196" s="464"/>
    </row>
    <row r="197" ht="25" customHeight="1" spans="1:4">
      <c r="A197" s="462" t="s">
        <v>234</v>
      </c>
      <c r="B197" s="463">
        <v>17</v>
      </c>
      <c r="C197" s="463">
        <v>35</v>
      </c>
      <c r="D197" s="464">
        <f t="shared" ref="D197:D200" si="17">(C197-B197)/B197</f>
        <v>1.05882352941176</v>
      </c>
    </row>
    <row r="198" ht="25" customHeight="1" spans="1:4">
      <c r="A198" s="462" t="s">
        <v>235</v>
      </c>
      <c r="B198" s="463">
        <f>SUM(B199:B204)</f>
        <v>274</v>
      </c>
      <c r="C198" s="463">
        <f>SUM(C199:C204)</f>
        <v>304</v>
      </c>
      <c r="D198" s="464">
        <f t="shared" si="17"/>
        <v>0.109489051094891</v>
      </c>
    </row>
    <row r="199" ht="25" customHeight="1" spans="1:4">
      <c r="A199" s="462" t="s">
        <v>121</v>
      </c>
      <c r="B199" s="463">
        <v>135</v>
      </c>
      <c r="C199" s="463">
        <v>204</v>
      </c>
      <c r="D199" s="464">
        <f t="shared" si="17"/>
        <v>0.511111111111111</v>
      </c>
    </row>
    <row r="200" ht="25" customHeight="1" spans="1:4">
      <c r="A200" s="462" t="s">
        <v>122</v>
      </c>
      <c r="B200" s="463">
        <v>139</v>
      </c>
      <c r="C200" s="463">
        <v>100</v>
      </c>
      <c r="D200" s="464">
        <f t="shared" si="17"/>
        <v>-0.280575539568345</v>
      </c>
    </row>
    <row r="201" ht="25" customHeight="1" spans="1:4">
      <c r="A201" s="462" t="s">
        <v>123</v>
      </c>
      <c r="B201" s="466">
        <v>0</v>
      </c>
      <c r="C201" s="463"/>
      <c r="D201" s="464"/>
    </row>
    <row r="202" ht="25" customHeight="1" spans="1:4">
      <c r="A202" s="462" t="s">
        <v>236</v>
      </c>
      <c r="B202" s="466"/>
      <c r="C202" s="463"/>
      <c r="D202" s="464"/>
    </row>
    <row r="203" ht="25" customHeight="1" spans="1:4">
      <c r="A203" s="462" t="s">
        <v>130</v>
      </c>
      <c r="B203" s="466">
        <v>0</v>
      </c>
      <c r="C203" s="463"/>
      <c r="D203" s="464"/>
    </row>
    <row r="204" ht="25" customHeight="1" spans="1:4">
      <c r="A204" s="462" t="s">
        <v>237</v>
      </c>
      <c r="B204" s="466"/>
      <c r="C204" s="463"/>
      <c r="D204" s="464"/>
    </row>
    <row r="205" ht="25" customHeight="1" spans="1:4">
      <c r="A205" s="462" t="s">
        <v>238</v>
      </c>
      <c r="B205" s="463">
        <f>SUM(B206:B212)</f>
        <v>187</v>
      </c>
      <c r="C205" s="463">
        <f>SUM(C206:C212)</f>
        <v>156</v>
      </c>
      <c r="D205" s="464">
        <f t="shared" ref="D205:D209" si="18">(C205-B205)/B205</f>
        <v>-0.165775401069519</v>
      </c>
    </row>
    <row r="206" ht="25" customHeight="1" spans="1:4">
      <c r="A206" s="462" t="s">
        <v>121</v>
      </c>
      <c r="B206" s="463">
        <v>177</v>
      </c>
      <c r="C206" s="463">
        <v>149</v>
      </c>
      <c r="D206" s="464">
        <f t="shared" si="18"/>
        <v>-0.15819209039548</v>
      </c>
    </row>
    <row r="207" ht="25" customHeight="1" spans="1:4">
      <c r="A207" s="462" t="s">
        <v>122</v>
      </c>
      <c r="B207" s="463"/>
      <c r="C207" s="463">
        <v>7</v>
      </c>
      <c r="D207" s="464"/>
    </row>
    <row r="208" ht="25" customHeight="1" spans="1:4">
      <c r="A208" s="462" t="s">
        <v>123</v>
      </c>
      <c r="B208" s="463"/>
      <c r="C208" s="463"/>
      <c r="D208" s="464"/>
    </row>
    <row r="209" ht="25" customHeight="1" spans="1:4">
      <c r="A209" s="462" t="s">
        <v>239</v>
      </c>
      <c r="B209" s="463">
        <v>4</v>
      </c>
      <c r="C209" s="463"/>
      <c r="D209" s="464">
        <f t="shared" si="18"/>
        <v>-1</v>
      </c>
    </row>
    <row r="210" ht="25" customHeight="1" spans="1:4">
      <c r="A210" s="462" t="s">
        <v>240</v>
      </c>
      <c r="B210" s="466"/>
      <c r="C210" s="463"/>
      <c r="D210" s="464"/>
    </row>
    <row r="211" ht="25" customHeight="1" spans="1:4">
      <c r="A211" s="462" t="s">
        <v>130</v>
      </c>
      <c r="B211" s="466">
        <v>0</v>
      </c>
      <c r="C211" s="463">
        <v>0</v>
      </c>
      <c r="D211" s="464"/>
    </row>
    <row r="212" ht="25" customHeight="1" spans="1:4">
      <c r="A212" s="462" t="s">
        <v>241</v>
      </c>
      <c r="B212" s="466">
        <v>6</v>
      </c>
      <c r="C212" s="463"/>
      <c r="D212" s="464">
        <f t="shared" ref="D212:D214" si="19">(C212-B212)/B212</f>
        <v>-1</v>
      </c>
    </row>
    <row r="213" ht="25" customHeight="1" spans="1:4">
      <c r="A213" s="462" t="s">
        <v>242</v>
      </c>
      <c r="B213" s="466">
        <v>52</v>
      </c>
      <c r="C213" s="463">
        <f>SUM(C214:C218)</f>
        <v>61</v>
      </c>
      <c r="D213" s="464">
        <f t="shared" si="19"/>
        <v>0.173076923076923</v>
      </c>
    </row>
    <row r="214" ht="25" customHeight="1" spans="1:4">
      <c r="A214" s="462" t="s">
        <v>121</v>
      </c>
      <c r="B214" s="465">
        <v>52</v>
      </c>
      <c r="C214" s="463">
        <v>61</v>
      </c>
      <c r="D214" s="464">
        <f t="shared" si="19"/>
        <v>0.173076923076923</v>
      </c>
    </row>
    <row r="215" ht="25" customHeight="1" spans="1:4">
      <c r="A215" s="462" t="s">
        <v>122</v>
      </c>
      <c r="B215" s="466">
        <v>0</v>
      </c>
      <c r="C215" s="463"/>
      <c r="D215" s="464"/>
    </row>
    <row r="216" ht="25" customHeight="1" spans="1:4">
      <c r="A216" s="462" t="s">
        <v>123</v>
      </c>
      <c r="B216" s="466">
        <v>0</v>
      </c>
      <c r="C216" s="463"/>
      <c r="D216" s="464"/>
    </row>
    <row r="217" ht="25" customHeight="1" spans="1:4">
      <c r="A217" s="462" t="s">
        <v>130</v>
      </c>
      <c r="B217" s="466">
        <v>0</v>
      </c>
      <c r="C217" s="463"/>
      <c r="D217" s="464"/>
    </row>
    <row r="218" ht="25" customHeight="1" spans="1:4">
      <c r="A218" s="462" t="s">
        <v>243</v>
      </c>
      <c r="B218" s="466">
        <v>0</v>
      </c>
      <c r="C218" s="463"/>
      <c r="D218" s="464"/>
    </row>
    <row r="219" ht="25" customHeight="1" spans="1:4">
      <c r="A219" s="462" t="s">
        <v>244</v>
      </c>
      <c r="B219" s="463">
        <f>SUM(B220:B224)</f>
        <v>664</v>
      </c>
      <c r="C219" s="463">
        <f>SUM(C220:C224)</f>
        <v>901</v>
      </c>
      <c r="D219" s="464">
        <f t="shared" ref="D219:D226" si="20">(C219-B219)/B219</f>
        <v>0.356927710843373</v>
      </c>
    </row>
    <row r="220" ht="25" customHeight="1" spans="1:4">
      <c r="A220" s="462" t="s">
        <v>121</v>
      </c>
      <c r="B220" s="463">
        <v>544</v>
      </c>
      <c r="C220" s="463">
        <v>408</v>
      </c>
      <c r="D220" s="464">
        <f t="shared" si="20"/>
        <v>-0.25</v>
      </c>
    </row>
    <row r="221" ht="25" customHeight="1" spans="1:4">
      <c r="A221" s="462" t="s">
        <v>122</v>
      </c>
      <c r="B221" s="463">
        <v>0</v>
      </c>
      <c r="C221" s="463"/>
      <c r="D221" s="464"/>
    </row>
    <row r="222" ht="25" customHeight="1" spans="1:4">
      <c r="A222" s="462" t="s">
        <v>123</v>
      </c>
      <c r="B222" s="463">
        <v>0</v>
      </c>
      <c r="C222" s="463"/>
      <c r="D222" s="464"/>
    </row>
    <row r="223" ht="25" customHeight="1" spans="1:4">
      <c r="A223" s="462" t="s">
        <v>130</v>
      </c>
      <c r="B223" s="463">
        <v>0</v>
      </c>
      <c r="C223" s="463"/>
      <c r="D223" s="464"/>
    </row>
    <row r="224" ht="25" customHeight="1" spans="1:4">
      <c r="A224" s="462" t="s">
        <v>245</v>
      </c>
      <c r="B224" s="463">
        <v>120</v>
      </c>
      <c r="C224" s="463">
        <v>493</v>
      </c>
      <c r="D224" s="464">
        <f t="shared" si="20"/>
        <v>3.10833333333333</v>
      </c>
    </row>
    <row r="225" ht="25" customHeight="1" spans="1:4">
      <c r="A225" s="462" t="s">
        <v>246</v>
      </c>
      <c r="B225" s="463">
        <f>SUM(B226:B243)</f>
        <v>1234</v>
      </c>
      <c r="C225" s="463">
        <f>SUM(C226:C243)</f>
        <v>1271</v>
      </c>
      <c r="D225" s="464">
        <f t="shared" si="20"/>
        <v>0.0299837925445705</v>
      </c>
    </row>
    <row r="226" ht="25" customHeight="1" spans="1:4">
      <c r="A226" s="462" t="s">
        <v>121</v>
      </c>
      <c r="B226" s="463">
        <v>1204</v>
      </c>
      <c r="C226" s="463">
        <v>1257</v>
      </c>
      <c r="D226" s="464">
        <f t="shared" si="20"/>
        <v>0.0440199335548173</v>
      </c>
    </row>
    <row r="227" ht="25" customHeight="1" spans="1:4">
      <c r="A227" s="462" t="s">
        <v>122</v>
      </c>
      <c r="B227" s="463"/>
      <c r="C227" s="463"/>
      <c r="D227" s="464"/>
    </row>
    <row r="228" ht="25" customHeight="1" spans="1:4">
      <c r="A228" s="462" t="s">
        <v>123</v>
      </c>
      <c r="B228" s="463"/>
      <c r="C228" s="463"/>
      <c r="D228" s="464"/>
    </row>
    <row r="229" ht="25" customHeight="1" spans="1:4">
      <c r="A229" s="462" t="s">
        <v>247</v>
      </c>
      <c r="B229" s="463">
        <v>10</v>
      </c>
      <c r="C229" s="463">
        <v>5</v>
      </c>
      <c r="D229" s="464">
        <f>(C229-B229)/B229</f>
        <v>-0.5</v>
      </c>
    </row>
    <row r="230" ht="25" customHeight="1" spans="1:4">
      <c r="A230" s="462" t="s">
        <v>248</v>
      </c>
      <c r="B230" s="463">
        <v>10</v>
      </c>
      <c r="C230" s="463">
        <v>6</v>
      </c>
      <c r="D230" s="464">
        <f>(C230-B230)/B230</f>
        <v>-0.4</v>
      </c>
    </row>
    <row r="231" ht="25" customHeight="1" spans="1:4">
      <c r="A231" s="462" t="s">
        <v>249</v>
      </c>
      <c r="B231" s="466"/>
      <c r="C231" s="463"/>
      <c r="D231" s="464"/>
    </row>
    <row r="232" ht="25" customHeight="1" spans="1:4">
      <c r="A232" s="462" t="s">
        <v>250</v>
      </c>
      <c r="B232" s="466"/>
      <c r="C232" s="463"/>
      <c r="D232" s="464"/>
    </row>
    <row r="233" ht="25" customHeight="1" spans="1:4">
      <c r="A233" s="462" t="s">
        <v>164</v>
      </c>
      <c r="B233" s="466"/>
      <c r="C233" s="463"/>
      <c r="D233" s="464"/>
    </row>
    <row r="234" ht="25" customHeight="1" spans="1:4">
      <c r="A234" s="462" t="s">
        <v>251</v>
      </c>
      <c r="B234" s="466"/>
      <c r="C234" s="463"/>
      <c r="D234" s="464"/>
    </row>
    <row r="235" ht="25" customHeight="1" spans="1:4">
      <c r="A235" s="462" t="s">
        <v>252</v>
      </c>
      <c r="B235" s="466"/>
      <c r="C235" s="463"/>
      <c r="D235" s="464"/>
    </row>
    <row r="236" ht="25" customHeight="1" spans="1:4">
      <c r="A236" s="462" t="s">
        <v>253</v>
      </c>
      <c r="B236" s="466"/>
      <c r="C236" s="463"/>
      <c r="D236" s="464"/>
    </row>
    <row r="237" ht="25" customHeight="1" spans="1:4">
      <c r="A237" s="462" t="s">
        <v>254</v>
      </c>
      <c r="B237" s="466">
        <v>10</v>
      </c>
      <c r="C237" s="463">
        <v>3</v>
      </c>
      <c r="D237" s="464">
        <f>(C237-B237)/B237</f>
        <v>-0.7</v>
      </c>
    </row>
    <row r="238" ht="25" customHeight="1" spans="1:4">
      <c r="A238" s="462" t="s">
        <v>255</v>
      </c>
      <c r="B238" s="466"/>
      <c r="C238" s="463"/>
      <c r="D238" s="464"/>
    </row>
    <row r="239" ht="25" customHeight="1" spans="1:4">
      <c r="A239" s="462" t="s">
        <v>256</v>
      </c>
      <c r="B239" s="466"/>
      <c r="C239" s="463"/>
      <c r="D239" s="464"/>
    </row>
    <row r="240" ht="25" customHeight="1" spans="1:4">
      <c r="A240" s="462" t="s">
        <v>257</v>
      </c>
      <c r="B240" s="466"/>
      <c r="C240" s="463"/>
      <c r="D240" s="464"/>
    </row>
    <row r="241" ht="25" customHeight="1" spans="1:4">
      <c r="A241" s="462" t="s">
        <v>258</v>
      </c>
      <c r="B241" s="466"/>
      <c r="C241" s="463"/>
      <c r="D241" s="464"/>
    </row>
    <row r="242" ht="25" customHeight="1" spans="1:4">
      <c r="A242" s="462" t="s">
        <v>130</v>
      </c>
      <c r="B242" s="466"/>
      <c r="C242" s="463"/>
      <c r="D242" s="464"/>
    </row>
    <row r="243" ht="25" customHeight="1" spans="1:4">
      <c r="A243" s="462" t="s">
        <v>259</v>
      </c>
      <c r="B243" s="466"/>
      <c r="C243" s="463"/>
      <c r="D243" s="464"/>
    </row>
    <row r="244" ht="25" customHeight="1" spans="1:4">
      <c r="A244" s="462" t="s">
        <v>260</v>
      </c>
      <c r="B244" s="463">
        <f>SUM(B245:B249)</f>
        <v>4143</v>
      </c>
      <c r="C244" s="463">
        <f>SUM(C245:C249)</f>
        <v>0</v>
      </c>
      <c r="D244" s="464">
        <f>(C244-B244)/B244</f>
        <v>-1</v>
      </c>
    </row>
    <row r="245" ht="25" customHeight="1" spans="1:4">
      <c r="A245" s="462" t="s">
        <v>261</v>
      </c>
      <c r="B245" s="466">
        <v>0</v>
      </c>
      <c r="C245" s="463"/>
      <c r="D245" s="464"/>
    </row>
    <row r="246" ht="25" customHeight="1" spans="1:4">
      <c r="A246" s="462" t="s">
        <v>262</v>
      </c>
      <c r="B246" s="471">
        <v>4143</v>
      </c>
      <c r="C246" s="471"/>
      <c r="D246" s="464">
        <f t="shared" ref="D246:D252" si="21">(C246-B246)/B246</f>
        <v>-1</v>
      </c>
    </row>
    <row r="247" ht="25" customHeight="1" spans="1:4">
      <c r="A247" s="459" t="s">
        <v>263</v>
      </c>
      <c r="B247" s="472">
        <v>0</v>
      </c>
      <c r="C247" s="463"/>
      <c r="D247" s="464"/>
    </row>
    <row r="248" ht="25" customHeight="1" spans="1:4">
      <c r="A248" s="462" t="s">
        <v>264</v>
      </c>
      <c r="B248" s="466">
        <v>0</v>
      </c>
      <c r="C248" s="463"/>
      <c r="D248" s="464"/>
    </row>
    <row r="249" ht="25" customHeight="1" spans="1:4">
      <c r="A249" s="462" t="s">
        <v>265</v>
      </c>
      <c r="B249" s="466">
        <v>0</v>
      </c>
      <c r="C249" s="463"/>
      <c r="D249" s="464"/>
    </row>
    <row r="250" ht="25" customHeight="1" spans="1:4">
      <c r="A250" s="459" t="s">
        <v>266</v>
      </c>
      <c r="B250" s="460">
        <f>SUM(B251,B261)</f>
        <v>225</v>
      </c>
      <c r="C250" s="460">
        <f>SUM(C251,C261)</f>
        <v>25</v>
      </c>
      <c r="D250" s="461">
        <f t="shared" si="21"/>
        <v>-0.888888888888889</v>
      </c>
    </row>
    <row r="251" ht="25" customHeight="1" spans="1:4">
      <c r="A251" s="462" t="s">
        <v>267</v>
      </c>
      <c r="B251" s="463">
        <f>SUM(B252:B260)</f>
        <v>25</v>
      </c>
      <c r="C251" s="463">
        <f>SUM(C252:C260)</f>
        <v>25</v>
      </c>
      <c r="D251" s="464">
        <f t="shared" si="21"/>
        <v>0</v>
      </c>
    </row>
    <row r="252" ht="25" customHeight="1" spans="1:4">
      <c r="A252" s="462" t="s">
        <v>268</v>
      </c>
      <c r="B252" s="463">
        <v>15</v>
      </c>
      <c r="C252" s="463">
        <v>10</v>
      </c>
      <c r="D252" s="464">
        <f t="shared" si="21"/>
        <v>-0.333333333333333</v>
      </c>
    </row>
    <row r="253" ht="25" customHeight="1" spans="1:4">
      <c r="A253" s="462" t="s">
        <v>269</v>
      </c>
      <c r="B253" s="460"/>
      <c r="C253" s="460"/>
      <c r="D253" s="464"/>
    </row>
    <row r="254" ht="25" customHeight="1" spans="1:4">
      <c r="A254" s="462" t="s">
        <v>270</v>
      </c>
      <c r="B254" s="463"/>
      <c r="C254" s="463"/>
      <c r="D254" s="464"/>
    </row>
    <row r="255" ht="25" customHeight="1" spans="1:4">
      <c r="A255" s="462" t="s">
        <v>271</v>
      </c>
      <c r="B255" s="463">
        <v>0</v>
      </c>
      <c r="C255" s="463"/>
      <c r="D255" s="464"/>
    </row>
    <row r="256" ht="25" customHeight="1" spans="1:4">
      <c r="A256" s="462" t="s">
        <v>272</v>
      </c>
      <c r="B256" s="460"/>
      <c r="C256" s="463">
        <v>2</v>
      </c>
      <c r="D256" s="464"/>
    </row>
    <row r="257" ht="25" customHeight="1" spans="1:4">
      <c r="A257" s="462" t="s">
        <v>273</v>
      </c>
      <c r="B257" s="463"/>
      <c r="C257" s="463"/>
      <c r="D257" s="464"/>
    </row>
    <row r="258" ht="25" customHeight="1" spans="1:4">
      <c r="A258" s="462" t="s">
        <v>274</v>
      </c>
      <c r="B258" s="463">
        <v>10</v>
      </c>
      <c r="C258" s="463">
        <v>11</v>
      </c>
      <c r="D258" s="464">
        <f t="shared" ref="D258:D264" si="22">(C258-B258)/B258</f>
        <v>0.1</v>
      </c>
    </row>
    <row r="259" ht="25" customHeight="1" spans="1:4">
      <c r="A259" s="462" t="s">
        <v>275</v>
      </c>
      <c r="B259" s="473"/>
      <c r="C259" s="463"/>
      <c r="D259" s="464"/>
    </row>
    <row r="260" ht="25" customHeight="1" spans="1:4">
      <c r="A260" s="462" t="s">
        <v>276</v>
      </c>
      <c r="B260" s="465"/>
      <c r="C260" s="463">
        <v>2</v>
      </c>
      <c r="D260" s="464"/>
    </row>
    <row r="261" ht="25" customHeight="1" spans="1:4">
      <c r="A261" s="462" t="s">
        <v>277</v>
      </c>
      <c r="B261" s="466">
        <f>SUM(B262)</f>
        <v>200</v>
      </c>
      <c r="C261" s="463">
        <f>SUM(C262)</f>
        <v>0</v>
      </c>
      <c r="D261" s="464">
        <f t="shared" si="22"/>
        <v>-1</v>
      </c>
    </row>
    <row r="262" ht="25" customHeight="1" spans="1:4">
      <c r="A262" s="462" t="s">
        <v>278</v>
      </c>
      <c r="B262" s="463">
        <v>200</v>
      </c>
      <c r="C262" s="463"/>
      <c r="D262" s="464">
        <f t="shared" si="22"/>
        <v>-1</v>
      </c>
    </row>
    <row r="263" ht="25" customHeight="1" spans="1:4">
      <c r="A263" s="459" t="s">
        <v>279</v>
      </c>
      <c r="B263" s="474">
        <f>SUM(B264,B267,B278,B286,B295,B311,B321)</f>
        <v>12855</v>
      </c>
      <c r="C263" s="460">
        <f>SUM(C264,C267,C278,C286,C295,C321)</f>
        <v>10225</v>
      </c>
      <c r="D263" s="464">
        <f t="shared" si="22"/>
        <v>-0.204589653831194</v>
      </c>
    </row>
    <row r="264" ht="25" customHeight="1" spans="1:4">
      <c r="A264" s="462" t="s">
        <v>280</v>
      </c>
      <c r="B264" s="463">
        <f>SUM(B265:B266)</f>
        <v>419</v>
      </c>
      <c r="C264" s="463">
        <f>SUM(C265:C266)</f>
        <v>21</v>
      </c>
      <c r="D264" s="464">
        <f t="shared" si="22"/>
        <v>-0.949880668257757</v>
      </c>
    </row>
    <row r="265" ht="25" customHeight="1" spans="1:4">
      <c r="A265" s="462" t="s">
        <v>281</v>
      </c>
      <c r="B265" s="466"/>
      <c r="C265" s="463"/>
      <c r="D265" s="464"/>
    </row>
    <row r="266" ht="25" customHeight="1" spans="1:4">
      <c r="A266" s="462" t="s">
        <v>282</v>
      </c>
      <c r="B266" s="463">
        <v>419</v>
      </c>
      <c r="C266" s="471">
        <v>21</v>
      </c>
      <c r="D266" s="464">
        <f t="shared" ref="D266:D268" si="23">(C266-B266)/B266</f>
        <v>-0.949880668257757</v>
      </c>
    </row>
    <row r="267" ht="25" customHeight="1" spans="1:4">
      <c r="A267" s="462" t="s">
        <v>283</v>
      </c>
      <c r="B267" s="463">
        <f>SUM(B268:B277)</f>
        <v>11465</v>
      </c>
      <c r="C267" s="463">
        <f>SUM(C268:C277)</f>
        <v>9241</v>
      </c>
      <c r="D267" s="464">
        <f t="shared" si="23"/>
        <v>-0.193981683384213</v>
      </c>
    </row>
    <row r="268" ht="25" customHeight="1" spans="1:4">
      <c r="A268" s="462" t="s">
        <v>121</v>
      </c>
      <c r="B268" s="463">
        <v>11222</v>
      </c>
      <c r="C268" s="463">
        <v>7318</v>
      </c>
      <c r="D268" s="464">
        <f t="shared" si="23"/>
        <v>-0.347888076991624</v>
      </c>
    </row>
    <row r="269" ht="25" customHeight="1" spans="1:4">
      <c r="A269" s="462" t="s">
        <v>122</v>
      </c>
      <c r="B269" s="460"/>
      <c r="C269" s="460"/>
      <c r="D269" s="464"/>
    </row>
    <row r="270" ht="25" customHeight="1" spans="1:4">
      <c r="A270" s="462" t="s">
        <v>123</v>
      </c>
      <c r="B270" s="465">
        <v>0</v>
      </c>
      <c r="C270" s="463"/>
      <c r="D270" s="464"/>
    </row>
    <row r="271" ht="25" customHeight="1" spans="1:4">
      <c r="A271" s="462" t="s">
        <v>164</v>
      </c>
      <c r="B271" s="465">
        <v>0</v>
      </c>
      <c r="C271" s="463"/>
      <c r="D271" s="464"/>
    </row>
    <row r="272" ht="25" customHeight="1" spans="1:4">
      <c r="A272" s="462" t="s">
        <v>284</v>
      </c>
      <c r="B272" s="465"/>
      <c r="C272" s="463">
        <v>579</v>
      </c>
      <c r="D272" s="464"/>
    </row>
    <row r="273" ht="25" customHeight="1" spans="1:4">
      <c r="A273" s="462" t="s">
        <v>285</v>
      </c>
      <c r="B273" s="463">
        <v>243</v>
      </c>
      <c r="C273" s="463"/>
      <c r="D273" s="464">
        <f>(C273-B273)/B273</f>
        <v>-1</v>
      </c>
    </row>
    <row r="274" ht="25" customHeight="1" spans="1:4">
      <c r="A274" s="462" t="s">
        <v>286</v>
      </c>
      <c r="B274" s="475"/>
      <c r="C274" s="463"/>
      <c r="D274" s="464"/>
    </row>
    <row r="275" ht="25" customHeight="1" spans="1:4">
      <c r="A275" s="462" t="s">
        <v>287</v>
      </c>
      <c r="B275" s="475"/>
      <c r="C275" s="463">
        <v>817</v>
      </c>
      <c r="D275" s="464"/>
    </row>
    <row r="276" ht="25" customHeight="1" spans="1:4">
      <c r="A276" s="462" t="s">
        <v>130</v>
      </c>
      <c r="B276" s="465">
        <v>0</v>
      </c>
      <c r="C276" s="463">
        <v>0</v>
      </c>
      <c r="D276" s="464"/>
    </row>
    <row r="277" ht="25" customHeight="1" spans="1:4">
      <c r="A277" s="462" t="s">
        <v>288</v>
      </c>
      <c r="B277" s="465"/>
      <c r="C277" s="463">
        <v>527</v>
      </c>
      <c r="D277" s="464"/>
    </row>
    <row r="278" ht="25" customHeight="1" spans="1:4">
      <c r="A278" s="462" t="s">
        <v>289</v>
      </c>
      <c r="B278" s="466">
        <v>3</v>
      </c>
      <c r="C278" s="463">
        <f>SUM(C279)</f>
        <v>18</v>
      </c>
      <c r="D278" s="464">
        <f>(C278-B278)/B278</f>
        <v>5</v>
      </c>
    </row>
    <row r="279" ht="25" customHeight="1" spans="1:4">
      <c r="A279" s="462" t="s">
        <v>121</v>
      </c>
      <c r="B279" s="466">
        <v>3</v>
      </c>
      <c r="C279" s="463">
        <v>18</v>
      </c>
      <c r="D279" s="464">
        <f>(C279-B279)/B279</f>
        <v>5</v>
      </c>
    </row>
    <row r="280" ht="25" customHeight="1" spans="1:4">
      <c r="A280" s="462" t="s">
        <v>122</v>
      </c>
      <c r="B280" s="466">
        <v>0</v>
      </c>
      <c r="C280" s="463">
        <v>0</v>
      </c>
      <c r="D280" s="464"/>
    </row>
    <row r="281" ht="25" customHeight="1" spans="1:4">
      <c r="A281" s="462" t="s">
        <v>123</v>
      </c>
      <c r="B281" s="466">
        <v>0</v>
      </c>
      <c r="C281" s="463"/>
      <c r="D281" s="464"/>
    </row>
    <row r="282" ht="25" customHeight="1" spans="1:4">
      <c r="A282" s="462" t="s">
        <v>290</v>
      </c>
      <c r="B282" s="466">
        <v>0</v>
      </c>
      <c r="C282" s="463"/>
      <c r="D282" s="464"/>
    </row>
    <row r="283" ht="25" customHeight="1" spans="1:4">
      <c r="A283" s="462" t="s">
        <v>291</v>
      </c>
      <c r="B283" s="466"/>
      <c r="C283" s="463"/>
      <c r="D283" s="464"/>
    </row>
    <row r="284" ht="25" customHeight="1" spans="1:4">
      <c r="A284" s="462" t="s">
        <v>130</v>
      </c>
      <c r="B284" s="466">
        <v>0</v>
      </c>
      <c r="C284" s="463">
        <v>0</v>
      </c>
      <c r="D284" s="464"/>
    </row>
    <row r="285" ht="25" customHeight="1" spans="1:4">
      <c r="A285" s="462" t="s">
        <v>292</v>
      </c>
      <c r="B285" s="466">
        <v>0</v>
      </c>
      <c r="C285" s="463">
        <v>0</v>
      </c>
      <c r="D285" s="464"/>
    </row>
    <row r="286" ht="25" customHeight="1" spans="1:4">
      <c r="A286" s="462" t="s">
        <v>293</v>
      </c>
      <c r="B286" s="466">
        <v>0</v>
      </c>
      <c r="C286" s="463">
        <v>0</v>
      </c>
      <c r="D286" s="464"/>
    </row>
    <row r="287" ht="25" customHeight="1" spans="1:4">
      <c r="A287" s="462" t="s">
        <v>121</v>
      </c>
      <c r="B287" s="466">
        <v>0</v>
      </c>
      <c r="C287" s="463"/>
      <c r="D287" s="464"/>
    </row>
    <row r="288" ht="25" customHeight="1" spans="1:4">
      <c r="A288" s="462" t="s">
        <v>122</v>
      </c>
      <c r="B288" s="466">
        <v>0</v>
      </c>
      <c r="C288" s="463">
        <f>SUM(C289:C294)</f>
        <v>0</v>
      </c>
      <c r="D288" s="464"/>
    </row>
    <row r="289" ht="25" customHeight="1" spans="1:4">
      <c r="A289" s="462" t="s">
        <v>123</v>
      </c>
      <c r="B289" s="466">
        <v>0</v>
      </c>
      <c r="C289" s="463">
        <v>0</v>
      </c>
      <c r="D289" s="464"/>
    </row>
    <row r="290" ht="25" customHeight="1" spans="1:4">
      <c r="A290" s="462" t="s">
        <v>294</v>
      </c>
      <c r="B290" s="466">
        <v>0</v>
      </c>
      <c r="C290" s="463">
        <v>0</v>
      </c>
      <c r="D290" s="464"/>
    </row>
    <row r="291" ht="25" customHeight="1" spans="1:4">
      <c r="A291" s="462" t="s">
        <v>295</v>
      </c>
      <c r="B291" s="466">
        <v>0</v>
      </c>
      <c r="C291" s="463">
        <v>0</v>
      </c>
      <c r="D291" s="464"/>
    </row>
    <row r="292" ht="25" customHeight="1" spans="1:4">
      <c r="A292" s="462" t="s">
        <v>296</v>
      </c>
      <c r="B292" s="466">
        <v>0</v>
      </c>
      <c r="C292" s="463">
        <v>0</v>
      </c>
      <c r="D292" s="464"/>
    </row>
    <row r="293" ht="25" customHeight="1" spans="1:4">
      <c r="A293" s="462" t="s">
        <v>130</v>
      </c>
      <c r="B293" s="466">
        <v>0</v>
      </c>
      <c r="C293" s="463">
        <v>0</v>
      </c>
      <c r="D293" s="464"/>
    </row>
    <row r="294" ht="25" customHeight="1" spans="1:4">
      <c r="A294" s="462" t="s">
        <v>297</v>
      </c>
      <c r="B294" s="466">
        <v>0</v>
      </c>
      <c r="C294" s="463">
        <v>0</v>
      </c>
      <c r="D294" s="464"/>
    </row>
    <row r="295" ht="25" customHeight="1" spans="1:4">
      <c r="A295" s="462" t="s">
        <v>298</v>
      </c>
      <c r="B295" s="463">
        <f>SUM(B296:B310)</f>
        <v>968</v>
      </c>
      <c r="C295" s="463">
        <f>SUM(C296:C310)</f>
        <v>945</v>
      </c>
      <c r="D295" s="464">
        <f t="shared" ref="D295:D300" si="24">(C295-B295)/B295</f>
        <v>-0.0237603305785124</v>
      </c>
    </row>
    <row r="296" ht="25" customHeight="1" spans="1:4">
      <c r="A296" s="462" t="s">
        <v>121</v>
      </c>
      <c r="B296" s="463">
        <v>916</v>
      </c>
      <c r="C296" s="463">
        <v>921</v>
      </c>
      <c r="D296" s="464">
        <f t="shared" si="24"/>
        <v>0.00545851528384279</v>
      </c>
    </row>
    <row r="297" ht="25" customHeight="1" spans="1:4">
      <c r="A297" s="462" t="s">
        <v>122</v>
      </c>
      <c r="B297" s="463"/>
      <c r="C297" s="463"/>
      <c r="D297" s="464"/>
    </row>
    <row r="298" ht="25" customHeight="1" spans="1:4">
      <c r="A298" s="462" t="s">
        <v>123</v>
      </c>
      <c r="B298" s="463">
        <v>0</v>
      </c>
      <c r="C298" s="463"/>
      <c r="D298" s="464"/>
    </row>
    <row r="299" ht="25" customHeight="1" spans="1:4">
      <c r="A299" s="462" t="s">
        <v>299</v>
      </c>
      <c r="B299" s="463"/>
      <c r="C299" s="463"/>
      <c r="D299" s="464"/>
    </row>
    <row r="300" ht="25" customHeight="1" spans="1:4">
      <c r="A300" s="462" t="s">
        <v>300</v>
      </c>
      <c r="B300" s="463">
        <v>32</v>
      </c>
      <c r="C300" s="463">
        <v>20</v>
      </c>
      <c r="D300" s="464">
        <f t="shared" si="24"/>
        <v>-0.375</v>
      </c>
    </row>
    <row r="301" ht="25" customHeight="1" spans="1:4">
      <c r="A301" s="462" t="s">
        <v>301</v>
      </c>
      <c r="B301" s="465">
        <v>0</v>
      </c>
      <c r="C301" s="463">
        <v>0</v>
      </c>
      <c r="D301" s="464"/>
    </row>
    <row r="302" ht="25" customHeight="1" spans="1:4">
      <c r="A302" s="462" t="s">
        <v>302</v>
      </c>
      <c r="B302" s="465"/>
      <c r="C302" s="463">
        <v>4</v>
      </c>
      <c r="D302" s="464"/>
    </row>
    <row r="303" ht="25" customHeight="1" spans="1:4">
      <c r="A303" s="462" t="s">
        <v>303</v>
      </c>
      <c r="B303" s="465">
        <v>0</v>
      </c>
      <c r="C303" s="463">
        <v>0</v>
      </c>
      <c r="D303" s="464"/>
    </row>
    <row r="304" ht="25" customHeight="1" spans="1:4">
      <c r="A304" s="462" t="s">
        <v>304</v>
      </c>
      <c r="B304" s="473">
        <v>0</v>
      </c>
      <c r="C304" s="463">
        <v>0</v>
      </c>
      <c r="D304" s="464"/>
    </row>
    <row r="305" ht="25" customHeight="1" spans="1:4">
      <c r="A305" s="462" t="s">
        <v>305</v>
      </c>
      <c r="B305" s="465">
        <v>20</v>
      </c>
      <c r="C305" s="463"/>
      <c r="D305" s="464">
        <f>(C305-B305)/B305</f>
        <v>-1</v>
      </c>
    </row>
    <row r="306" ht="25" customHeight="1" spans="1:4">
      <c r="A306" s="462" t="s">
        <v>306</v>
      </c>
      <c r="B306" s="466">
        <v>0</v>
      </c>
      <c r="C306" s="463">
        <v>0</v>
      </c>
      <c r="D306" s="464"/>
    </row>
    <row r="307" ht="25" customHeight="1" spans="1:4">
      <c r="A307" s="462" t="s">
        <v>307</v>
      </c>
      <c r="B307" s="466"/>
      <c r="C307" s="463"/>
      <c r="D307" s="464"/>
    </row>
    <row r="308" ht="25" customHeight="1" spans="1:4">
      <c r="A308" s="462" t="s">
        <v>308</v>
      </c>
      <c r="B308" s="466"/>
      <c r="C308" s="463">
        <v>0</v>
      </c>
      <c r="D308" s="464"/>
    </row>
    <row r="309" ht="25" customHeight="1" spans="1:4">
      <c r="A309" s="462" t="s">
        <v>130</v>
      </c>
      <c r="B309" s="466">
        <v>0</v>
      </c>
      <c r="C309" s="463">
        <v>0</v>
      </c>
      <c r="D309" s="464"/>
    </row>
    <row r="310" ht="25" customHeight="1" spans="1:4">
      <c r="A310" s="462" t="s">
        <v>309</v>
      </c>
      <c r="B310" s="466"/>
      <c r="C310" s="463"/>
      <c r="D310" s="464"/>
    </row>
    <row r="311" ht="25" customHeight="1" spans="1:4">
      <c r="A311" s="462" t="s">
        <v>310</v>
      </c>
      <c r="B311" s="466">
        <v>0</v>
      </c>
      <c r="C311" s="463"/>
      <c r="D311" s="464"/>
    </row>
    <row r="312" ht="25" customHeight="1" spans="1:4">
      <c r="A312" s="462" t="s">
        <v>121</v>
      </c>
      <c r="B312" s="466">
        <v>0</v>
      </c>
      <c r="C312" s="463"/>
      <c r="D312" s="464"/>
    </row>
    <row r="313" ht="25" customHeight="1" spans="1:4">
      <c r="A313" s="462" t="s">
        <v>122</v>
      </c>
      <c r="B313" s="466">
        <v>0</v>
      </c>
      <c r="C313" s="463">
        <v>0</v>
      </c>
      <c r="D313" s="464"/>
    </row>
    <row r="314" ht="25" customHeight="1" spans="1:4">
      <c r="A314" s="462" t="s">
        <v>123</v>
      </c>
      <c r="B314" s="466">
        <v>0</v>
      </c>
      <c r="C314" s="463"/>
      <c r="D314" s="464"/>
    </row>
    <row r="315" ht="25" customHeight="1" spans="1:4">
      <c r="A315" s="462" t="s">
        <v>311</v>
      </c>
      <c r="B315" s="466">
        <v>0</v>
      </c>
      <c r="C315" s="463">
        <v>0</v>
      </c>
      <c r="D315" s="464"/>
    </row>
    <row r="316" ht="25" customHeight="1" spans="1:4">
      <c r="A316" s="462" t="s">
        <v>312</v>
      </c>
      <c r="B316" s="466">
        <v>0</v>
      </c>
      <c r="C316" s="463">
        <v>0</v>
      </c>
      <c r="D316" s="464"/>
    </row>
    <row r="317" ht="25" customHeight="1" spans="1:4">
      <c r="A317" s="462" t="s">
        <v>313</v>
      </c>
      <c r="B317" s="466">
        <v>0</v>
      </c>
      <c r="C317" s="463"/>
      <c r="D317" s="464"/>
    </row>
    <row r="318" ht="25" customHeight="1" spans="1:4">
      <c r="A318" s="462" t="s">
        <v>164</v>
      </c>
      <c r="B318" s="466">
        <v>0</v>
      </c>
      <c r="C318" s="463"/>
      <c r="D318" s="464"/>
    </row>
    <row r="319" ht="25" customHeight="1" spans="1:4">
      <c r="A319" s="462" t="s">
        <v>130</v>
      </c>
      <c r="B319" s="466"/>
      <c r="C319" s="463"/>
      <c r="D319" s="464"/>
    </row>
    <row r="320" ht="25" customHeight="1" spans="1:4">
      <c r="A320" s="462" t="s">
        <v>314</v>
      </c>
      <c r="B320" s="466">
        <v>0</v>
      </c>
      <c r="C320" s="463"/>
      <c r="D320" s="464"/>
    </row>
    <row r="321" ht="25" customHeight="1" spans="1:4">
      <c r="A321" s="462" t="s">
        <v>315</v>
      </c>
      <c r="B321" s="466"/>
      <c r="C321" s="463"/>
      <c r="D321" s="464"/>
    </row>
    <row r="322" ht="25" customHeight="1" spans="1:4">
      <c r="A322" s="462" t="s">
        <v>316</v>
      </c>
      <c r="B322" s="466"/>
      <c r="C322" s="463">
        <v>0</v>
      </c>
      <c r="D322" s="464"/>
    </row>
    <row r="323" ht="25" customHeight="1" spans="1:4">
      <c r="A323" s="459" t="s">
        <v>317</v>
      </c>
      <c r="B323" s="472">
        <f>SUM(B324,B329,B338,B345,B359,B363,B369,B376)</f>
        <v>50828</v>
      </c>
      <c r="C323" s="460">
        <f>SUM(C324,C329,C338,C345,C359,C363,C369,C376)</f>
        <v>64842</v>
      </c>
      <c r="D323" s="461">
        <f t="shared" ref="D323:D326" si="25">(C323-B323)/B323</f>
        <v>0.275714173290312</v>
      </c>
    </row>
    <row r="324" ht="25" customHeight="1" spans="1:4">
      <c r="A324" s="462" t="s">
        <v>318</v>
      </c>
      <c r="B324" s="463">
        <f>SUM(B325:B328)</f>
        <v>1828</v>
      </c>
      <c r="C324" s="463">
        <f>SUM(C325:C328)</f>
        <v>1817</v>
      </c>
      <c r="D324" s="464">
        <f t="shared" si="25"/>
        <v>-0.00601750547045952</v>
      </c>
    </row>
    <row r="325" ht="25" customHeight="1" spans="1:4">
      <c r="A325" s="462" t="s">
        <v>121</v>
      </c>
      <c r="B325" s="463">
        <v>238</v>
      </c>
      <c r="C325" s="463">
        <v>222</v>
      </c>
      <c r="D325" s="464">
        <f t="shared" si="25"/>
        <v>-0.0672268907563025</v>
      </c>
    </row>
    <row r="326" ht="25" customHeight="1" spans="1:4">
      <c r="A326" s="462" t="s">
        <v>122</v>
      </c>
      <c r="B326" s="463">
        <v>5</v>
      </c>
      <c r="C326" s="463"/>
      <c r="D326" s="464">
        <f t="shared" si="25"/>
        <v>-1</v>
      </c>
    </row>
    <row r="327" ht="25" customHeight="1" spans="1:4">
      <c r="A327" s="462" t="s">
        <v>123</v>
      </c>
      <c r="B327" s="463">
        <v>0</v>
      </c>
      <c r="C327" s="463"/>
      <c r="D327" s="464"/>
    </row>
    <row r="328" ht="25" customHeight="1" spans="1:4">
      <c r="A328" s="462" t="s">
        <v>319</v>
      </c>
      <c r="B328" s="463">
        <v>1585</v>
      </c>
      <c r="C328" s="463">
        <v>1595</v>
      </c>
      <c r="D328" s="464">
        <f t="shared" ref="D328:D333" si="26">(C328-B328)/B328</f>
        <v>0.00630914826498423</v>
      </c>
    </row>
    <row r="329" ht="25" customHeight="1" spans="1:4">
      <c r="A329" s="462" t="s">
        <v>320</v>
      </c>
      <c r="B329" s="463">
        <f>SUM(B330:B337)</f>
        <v>45095</v>
      </c>
      <c r="C329" s="463">
        <f>SUM(C330:C337)</f>
        <v>37133</v>
      </c>
      <c r="D329" s="464">
        <f t="shared" si="26"/>
        <v>-0.17656059430092</v>
      </c>
    </row>
    <row r="330" ht="25" customHeight="1" spans="1:4">
      <c r="A330" s="462" t="s">
        <v>321</v>
      </c>
      <c r="B330" s="463">
        <v>741</v>
      </c>
      <c r="C330" s="463">
        <v>923</v>
      </c>
      <c r="D330" s="464">
        <f t="shared" si="26"/>
        <v>0.245614035087719</v>
      </c>
    </row>
    <row r="331" ht="25" customHeight="1" spans="1:4">
      <c r="A331" s="462" t="s">
        <v>322</v>
      </c>
      <c r="B331" s="463">
        <v>28293</v>
      </c>
      <c r="C331" s="463">
        <v>18654</v>
      </c>
      <c r="D331" s="464">
        <f t="shared" si="26"/>
        <v>-0.340684975082176</v>
      </c>
    </row>
    <row r="332" ht="25" customHeight="1" spans="1:4">
      <c r="A332" s="462" t="s">
        <v>323</v>
      </c>
      <c r="B332" s="463">
        <v>11253</v>
      </c>
      <c r="C332" s="463">
        <v>10715</v>
      </c>
      <c r="D332" s="464">
        <f t="shared" si="26"/>
        <v>-0.0478094730294144</v>
      </c>
    </row>
    <row r="333" ht="25" customHeight="1" spans="1:4">
      <c r="A333" s="462" t="s">
        <v>324</v>
      </c>
      <c r="B333" s="463">
        <v>3239</v>
      </c>
      <c r="C333" s="463">
        <v>3814</v>
      </c>
      <c r="D333" s="464">
        <f t="shared" si="26"/>
        <v>0.177523927138006</v>
      </c>
    </row>
    <row r="334" ht="25" customHeight="1" spans="1:4">
      <c r="A334" s="462" t="s">
        <v>325</v>
      </c>
      <c r="B334" s="466"/>
      <c r="C334" s="463"/>
      <c r="D334" s="464"/>
    </row>
    <row r="335" ht="25" customHeight="1" spans="1:4">
      <c r="A335" s="462" t="s">
        <v>326</v>
      </c>
      <c r="B335" s="466">
        <v>0</v>
      </c>
      <c r="C335" s="463"/>
      <c r="D335" s="464"/>
    </row>
    <row r="336" ht="25" customHeight="1" spans="1:4">
      <c r="A336" s="462" t="s">
        <v>327</v>
      </c>
      <c r="B336" s="466">
        <v>0</v>
      </c>
      <c r="C336" s="463"/>
      <c r="D336" s="464"/>
    </row>
    <row r="337" ht="25" customHeight="1" spans="1:4">
      <c r="A337" s="462" t="s">
        <v>328</v>
      </c>
      <c r="B337" s="463">
        <v>1569</v>
      </c>
      <c r="C337" s="463">
        <v>3027</v>
      </c>
      <c r="D337" s="464">
        <f t="shared" ref="D337:D342" si="27">(C337-B337)/B337</f>
        <v>0.92925430210325</v>
      </c>
    </row>
    <row r="338" ht="25" customHeight="1" spans="1:4">
      <c r="A338" s="462" t="s">
        <v>329</v>
      </c>
      <c r="B338" s="463">
        <f>SUM(B339:B344)</f>
        <v>800</v>
      </c>
      <c r="C338" s="463">
        <f>SUM(C339:C344)</f>
        <v>860</v>
      </c>
      <c r="D338" s="464">
        <f t="shared" si="27"/>
        <v>0.075</v>
      </c>
    </row>
    <row r="339" ht="25" customHeight="1" spans="1:4">
      <c r="A339" s="462" t="s">
        <v>330</v>
      </c>
      <c r="B339" s="466">
        <v>0</v>
      </c>
      <c r="C339" s="463">
        <v>0</v>
      </c>
      <c r="D339" s="464"/>
    </row>
    <row r="340" ht="25" customHeight="1" spans="1:4">
      <c r="A340" s="462" t="s">
        <v>331</v>
      </c>
      <c r="B340" s="466"/>
      <c r="C340" s="463">
        <v>18</v>
      </c>
      <c r="D340" s="464"/>
    </row>
    <row r="341" ht="25" customHeight="1" spans="1:4">
      <c r="A341" s="462" t="s">
        <v>332</v>
      </c>
      <c r="B341" s="466">
        <v>0</v>
      </c>
      <c r="C341" s="463"/>
      <c r="D341" s="464"/>
    </row>
    <row r="342" ht="25" customHeight="1" spans="1:4">
      <c r="A342" s="462" t="s">
        <v>333</v>
      </c>
      <c r="B342" s="463">
        <v>800</v>
      </c>
      <c r="C342" s="463">
        <v>842</v>
      </c>
      <c r="D342" s="464">
        <f t="shared" si="27"/>
        <v>0.0525</v>
      </c>
    </row>
    <row r="343" ht="25" customHeight="1" spans="1:4">
      <c r="A343" s="462" t="s">
        <v>334</v>
      </c>
      <c r="B343" s="466">
        <v>0</v>
      </c>
      <c r="C343" s="463">
        <v>0</v>
      </c>
      <c r="D343" s="464"/>
    </row>
    <row r="344" ht="25" customHeight="1" spans="1:4">
      <c r="A344" s="462" t="s">
        <v>335</v>
      </c>
      <c r="B344" s="466">
        <v>0</v>
      </c>
      <c r="C344" s="463">
        <v>0</v>
      </c>
      <c r="D344" s="464"/>
    </row>
    <row r="345" ht="25" customHeight="1" spans="1:4">
      <c r="A345" s="462" t="s">
        <v>336</v>
      </c>
      <c r="B345" s="466">
        <v>60</v>
      </c>
      <c r="C345" s="463">
        <f>SUM(C346:C350)</f>
        <v>0</v>
      </c>
      <c r="D345" s="464">
        <f>(C345-B345)/B345</f>
        <v>-1</v>
      </c>
    </row>
    <row r="346" ht="25" customHeight="1" spans="1:4">
      <c r="A346" s="462" t="s">
        <v>337</v>
      </c>
      <c r="B346" s="465">
        <v>60</v>
      </c>
      <c r="C346" s="463"/>
      <c r="D346" s="464">
        <f>(C346-B346)/B346</f>
        <v>-1</v>
      </c>
    </row>
    <row r="347" ht="25" customHeight="1" spans="1:4">
      <c r="A347" s="462" t="s">
        <v>338</v>
      </c>
      <c r="B347" s="466">
        <v>0</v>
      </c>
      <c r="C347" s="463">
        <v>0</v>
      </c>
      <c r="D347" s="464"/>
    </row>
    <row r="348" ht="25" customHeight="1" spans="1:4">
      <c r="A348" s="462" t="s">
        <v>339</v>
      </c>
      <c r="B348" s="466">
        <v>0</v>
      </c>
      <c r="C348" s="463">
        <v>0</v>
      </c>
      <c r="D348" s="464"/>
    </row>
    <row r="349" ht="25" customHeight="1" spans="1:4">
      <c r="A349" s="462" t="s">
        <v>340</v>
      </c>
      <c r="B349" s="466">
        <v>0</v>
      </c>
      <c r="C349" s="463">
        <v>0</v>
      </c>
      <c r="D349" s="464"/>
    </row>
    <row r="350" ht="25" customHeight="1" spans="1:4">
      <c r="A350" s="462" t="s">
        <v>341</v>
      </c>
      <c r="B350" s="466">
        <v>0</v>
      </c>
      <c r="C350" s="463"/>
      <c r="D350" s="464"/>
    </row>
    <row r="351" ht="25" customHeight="1" spans="1:4">
      <c r="A351" s="462" t="s">
        <v>342</v>
      </c>
      <c r="B351" s="466">
        <v>0</v>
      </c>
      <c r="C351" s="460"/>
      <c r="D351" s="464"/>
    </row>
    <row r="352" ht="25" customHeight="1" spans="1:4">
      <c r="A352" s="462" t="s">
        <v>343</v>
      </c>
      <c r="B352" s="466">
        <v>0</v>
      </c>
      <c r="C352" s="463">
        <f>SUM(C353:C356)</f>
        <v>0</v>
      </c>
      <c r="D352" s="464"/>
    </row>
    <row r="353" ht="25" customHeight="1" spans="1:4">
      <c r="A353" s="462" t="s">
        <v>344</v>
      </c>
      <c r="B353" s="466">
        <v>0</v>
      </c>
      <c r="C353" s="463"/>
      <c r="D353" s="464"/>
    </row>
    <row r="354" ht="25" customHeight="1" spans="1:4">
      <c r="A354" s="462" t="s">
        <v>345</v>
      </c>
      <c r="B354" s="466">
        <v>0</v>
      </c>
      <c r="C354" s="463"/>
      <c r="D354" s="464"/>
    </row>
    <row r="355" ht="25" customHeight="1" spans="1:4">
      <c r="A355" s="462" t="s">
        <v>346</v>
      </c>
      <c r="B355" s="466">
        <v>0</v>
      </c>
      <c r="C355" s="463"/>
      <c r="D355" s="464"/>
    </row>
    <row r="356" ht="25" customHeight="1" spans="1:4">
      <c r="A356" s="462" t="s">
        <v>347</v>
      </c>
      <c r="B356" s="466">
        <v>0</v>
      </c>
      <c r="C356" s="463"/>
      <c r="D356" s="464"/>
    </row>
    <row r="357" ht="25" customHeight="1" spans="1:4">
      <c r="A357" s="462" t="s">
        <v>348</v>
      </c>
      <c r="B357" s="466">
        <v>0</v>
      </c>
      <c r="C357" s="463"/>
      <c r="D357" s="464"/>
    </row>
    <row r="358" ht="25" customHeight="1" spans="1:4">
      <c r="A358" s="462" t="s">
        <v>349</v>
      </c>
      <c r="B358" s="466">
        <v>0</v>
      </c>
      <c r="C358" s="463"/>
      <c r="D358" s="464"/>
    </row>
    <row r="359" ht="25" customHeight="1" spans="1:4">
      <c r="A359" s="462" t="s">
        <v>350</v>
      </c>
      <c r="B359" s="463">
        <f>SUM(B360:B362)</f>
        <v>72</v>
      </c>
      <c r="C359" s="463">
        <f>SUM(C360:C362)</f>
        <v>213</v>
      </c>
      <c r="D359" s="464">
        <f t="shared" ref="D359:D365" si="28">(C359-B359)/B359</f>
        <v>1.95833333333333</v>
      </c>
    </row>
    <row r="360" ht="25" customHeight="1" spans="1:4">
      <c r="A360" s="462" t="s">
        <v>351</v>
      </c>
      <c r="B360" s="463">
        <v>72</v>
      </c>
      <c r="C360" s="463">
        <v>213</v>
      </c>
      <c r="D360" s="464">
        <f t="shared" si="28"/>
        <v>1.95833333333333</v>
      </c>
    </row>
    <row r="361" ht="25" customHeight="1" spans="1:4">
      <c r="A361" s="462" t="s">
        <v>352</v>
      </c>
      <c r="B361" s="466">
        <v>0</v>
      </c>
      <c r="C361" s="463"/>
      <c r="D361" s="464"/>
    </row>
    <row r="362" ht="25" customHeight="1" spans="1:4">
      <c r="A362" s="462" t="s">
        <v>353</v>
      </c>
      <c r="B362" s="466">
        <v>0</v>
      </c>
      <c r="C362" s="463"/>
      <c r="D362" s="464"/>
    </row>
    <row r="363" ht="25" customHeight="1" spans="1:4">
      <c r="A363" s="462" t="s">
        <v>354</v>
      </c>
      <c r="B363" s="463">
        <f>SUM(B364:B365)</f>
        <v>696</v>
      </c>
      <c r="C363" s="463">
        <f>SUM(C364:C365)</f>
        <v>769</v>
      </c>
      <c r="D363" s="464">
        <f t="shared" si="28"/>
        <v>0.104885057471264</v>
      </c>
    </row>
    <row r="364" ht="25" customHeight="1" spans="1:4">
      <c r="A364" s="462" t="s">
        <v>355</v>
      </c>
      <c r="B364" s="463">
        <v>384</v>
      </c>
      <c r="C364" s="463">
        <v>499</v>
      </c>
      <c r="D364" s="464">
        <f t="shared" si="28"/>
        <v>0.299479166666667</v>
      </c>
    </row>
    <row r="365" ht="25" customHeight="1" spans="1:4">
      <c r="A365" s="462" t="s">
        <v>356</v>
      </c>
      <c r="B365" s="463">
        <v>312</v>
      </c>
      <c r="C365" s="463">
        <v>270</v>
      </c>
      <c r="D365" s="464">
        <f t="shared" si="28"/>
        <v>-0.134615384615385</v>
      </c>
    </row>
    <row r="366" ht="25" customHeight="1" spans="1:4">
      <c r="A366" s="462" t="s">
        <v>357</v>
      </c>
      <c r="B366" s="463"/>
      <c r="C366" s="463"/>
      <c r="D366" s="464"/>
    </row>
    <row r="367" ht="25" customHeight="1" spans="1:4">
      <c r="A367" s="462" t="s">
        <v>358</v>
      </c>
      <c r="B367" s="466">
        <v>0</v>
      </c>
      <c r="C367" s="463">
        <v>0</v>
      </c>
      <c r="D367" s="464"/>
    </row>
    <row r="368" ht="25" customHeight="1" spans="1:4">
      <c r="A368" s="462" t="s">
        <v>359</v>
      </c>
      <c r="B368" s="466">
        <v>0</v>
      </c>
      <c r="C368" s="463"/>
      <c r="D368" s="464"/>
    </row>
    <row r="369" ht="25" customHeight="1" spans="1:4">
      <c r="A369" s="462" t="s">
        <v>360</v>
      </c>
      <c r="B369" s="463">
        <f>SUM(B370:B375)</f>
        <v>2277</v>
      </c>
      <c r="C369" s="463">
        <f>SUM(C370:C375)</f>
        <v>24050</v>
      </c>
      <c r="D369" s="464">
        <f>(C369-B369)/B369</f>
        <v>9.56214317083882</v>
      </c>
    </row>
    <row r="370" ht="25" customHeight="1" spans="1:4">
      <c r="A370" s="462" t="s">
        <v>361</v>
      </c>
      <c r="B370" s="463">
        <v>2277</v>
      </c>
      <c r="C370" s="463">
        <v>2304</v>
      </c>
      <c r="D370" s="464">
        <f>(C370-B370)/B370</f>
        <v>0.0118577075098814</v>
      </c>
    </row>
    <row r="371" ht="25" customHeight="1" spans="1:4">
      <c r="A371" s="462" t="s">
        <v>362</v>
      </c>
      <c r="B371" s="466"/>
      <c r="C371" s="463"/>
      <c r="D371" s="464"/>
    </row>
    <row r="372" ht="25" customHeight="1" spans="1:4">
      <c r="A372" s="462" t="s">
        <v>363</v>
      </c>
      <c r="B372" s="466">
        <v>0</v>
      </c>
      <c r="C372" s="463"/>
      <c r="D372" s="464"/>
    </row>
    <row r="373" ht="25" customHeight="1" spans="1:4">
      <c r="A373" s="462" t="s">
        <v>364</v>
      </c>
      <c r="B373" s="466">
        <v>0</v>
      </c>
      <c r="C373" s="463"/>
      <c r="D373" s="464"/>
    </row>
    <row r="374" ht="25" customHeight="1" spans="1:4">
      <c r="A374" s="462" t="s">
        <v>365</v>
      </c>
      <c r="B374" s="466">
        <v>0</v>
      </c>
      <c r="C374" s="463"/>
      <c r="D374" s="464"/>
    </row>
    <row r="375" ht="25" customHeight="1" spans="1:4">
      <c r="A375" s="462" t="s">
        <v>366</v>
      </c>
      <c r="B375" s="466"/>
      <c r="C375" s="463">
        <v>21746</v>
      </c>
      <c r="D375" s="464"/>
    </row>
    <row r="376" ht="25" customHeight="1" spans="1:4">
      <c r="A376" s="462" t="s">
        <v>367</v>
      </c>
      <c r="B376" s="466"/>
      <c r="C376" s="463">
        <v>0</v>
      </c>
      <c r="D376" s="464"/>
    </row>
    <row r="377" ht="25" customHeight="1" spans="1:4">
      <c r="A377" s="462" t="s">
        <v>368</v>
      </c>
      <c r="B377" s="466"/>
      <c r="C377" s="463"/>
      <c r="D377" s="464"/>
    </row>
    <row r="378" ht="25" customHeight="1" spans="1:4">
      <c r="A378" s="459" t="s">
        <v>369</v>
      </c>
      <c r="B378" s="460">
        <f>B379+B415+B429</f>
        <v>257</v>
      </c>
      <c r="C378" s="460">
        <f>C379+C415+C429</f>
        <v>101</v>
      </c>
      <c r="D378" s="461">
        <f t="shared" ref="D378:D380" si="29">(C378-B378)/B378</f>
        <v>-0.607003891050584</v>
      </c>
    </row>
    <row r="379" ht="25" customHeight="1" spans="1:4">
      <c r="A379" s="462" t="s">
        <v>370</v>
      </c>
      <c r="B379" s="463">
        <f>SUM(B380:B383)</f>
        <v>134</v>
      </c>
      <c r="C379" s="463">
        <f>SUM(C380:C383)</f>
        <v>88</v>
      </c>
      <c r="D379" s="464">
        <f t="shared" si="29"/>
        <v>-0.343283582089552</v>
      </c>
    </row>
    <row r="380" ht="25" customHeight="1" spans="1:4">
      <c r="A380" s="462" t="s">
        <v>121</v>
      </c>
      <c r="B380" s="463">
        <v>134</v>
      </c>
      <c r="C380" s="463">
        <v>88</v>
      </c>
      <c r="D380" s="464">
        <f t="shared" si="29"/>
        <v>-0.343283582089552</v>
      </c>
    </row>
    <row r="381" ht="25" customHeight="1" spans="1:4">
      <c r="A381" s="462" t="s">
        <v>122</v>
      </c>
      <c r="B381" s="466"/>
      <c r="C381" s="463">
        <v>0</v>
      </c>
      <c r="D381" s="464"/>
    </row>
    <row r="382" ht="25" customHeight="1" spans="1:4">
      <c r="A382" s="462" t="s">
        <v>123</v>
      </c>
      <c r="B382" s="466">
        <v>0</v>
      </c>
      <c r="C382" s="463">
        <v>0</v>
      </c>
      <c r="D382" s="464"/>
    </row>
    <row r="383" ht="25" customHeight="1" spans="1:4">
      <c r="A383" s="462" t="s">
        <v>371</v>
      </c>
      <c r="B383" s="466">
        <v>0</v>
      </c>
      <c r="C383" s="463">
        <v>0</v>
      </c>
      <c r="D383" s="464"/>
    </row>
    <row r="384" ht="25" customHeight="1" spans="1:4">
      <c r="A384" s="462" t="s">
        <v>372</v>
      </c>
      <c r="B384" s="466">
        <v>0</v>
      </c>
      <c r="C384" s="463">
        <f>SUM(C385:C387)</f>
        <v>0</v>
      </c>
      <c r="D384" s="464"/>
    </row>
    <row r="385" ht="25" customHeight="1" spans="1:4">
      <c r="A385" s="462" t="s">
        <v>373</v>
      </c>
      <c r="B385" s="466">
        <v>0</v>
      </c>
      <c r="C385" s="463">
        <v>0</v>
      </c>
      <c r="D385" s="464"/>
    </row>
    <row r="386" ht="25" customHeight="1" spans="1:4">
      <c r="A386" s="462" t="s">
        <v>374</v>
      </c>
      <c r="B386" s="466">
        <v>0</v>
      </c>
      <c r="C386" s="463">
        <v>0</v>
      </c>
      <c r="D386" s="464"/>
    </row>
    <row r="387" ht="25" customHeight="1" spans="1:4">
      <c r="A387" s="462" t="s">
        <v>375</v>
      </c>
      <c r="B387" s="466">
        <v>0</v>
      </c>
      <c r="C387" s="463">
        <v>0</v>
      </c>
      <c r="D387" s="464"/>
    </row>
    <row r="388" ht="25" customHeight="1" spans="1:4">
      <c r="A388" s="462" t="s">
        <v>376</v>
      </c>
      <c r="B388" s="466">
        <v>0</v>
      </c>
      <c r="C388" s="463">
        <f>SUM(C389:C391)</f>
        <v>0</v>
      </c>
      <c r="D388" s="464"/>
    </row>
    <row r="389" ht="25" customHeight="1" spans="1:4">
      <c r="A389" s="462" t="s">
        <v>377</v>
      </c>
      <c r="B389" s="466">
        <v>0</v>
      </c>
      <c r="C389" s="463"/>
      <c r="D389" s="464"/>
    </row>
    <row r="390" ht="25" customHeight="1" spans="1:4">
      <c r="A390" s="462" t="s">
        <v>378</v>
      </c>
      <c r="B390" s="466">
        <v>0</v>
      </c>
      <c r="C390" s="463">
        <v>0</v>
      </c>
      <c r="D390" s="464"/>
    </row>
    <row r="391" ht="25" customHeight="1" spans="1:4">
      <c r="A391" s="462" t="s">
        <v>379</v>
      </c>
      <c r="B391" s="466">
        <v>0</v>
      </c>
      <c r="C391" s="463">
        <v>0</v>
      </c>
      <c r="D391" s="464"/>
    </row>
    <row r="392" ht="25" customHeight="1" spans="1:4">
      <c r="A392" s="462" t="s">
        <v>380</v>
      </c>
      <c r="B392" s="466">
        <v>0</v>
      </c>
      <c r="C392" s="463">
        <f>SUM(C393:C397)</f>
        <v>0</v>
      </c>
      <c r="D392" s="464"/>
    </row>
    <row r="393" ht="25" customHeight="1" spans="1:4">
      <c r="A393" s="462" t="s">
        <v>381</v>
      </c>
      <c r="B393" s="466">
        <v>0</v>
      </c>
      <c r="C393" s="463"/>
      <c r="D393" s="464"/>
    </row>
    <row r="394" ht="25" customHeight="1" spans="1:4">
      <c r="A394" s="462" t="s">
        <v>373</v>
      </c>
      <c r="B394" s="466">
        <v>0</v>
      </c>
      <c r="C394" s="463"/>
      <c r="D394" s="464"/>
    </row>
    <row r="395" ht="25" customHeight="1" spans="1:4">
      <c r="A395" s="462" t="s">
        <v>382</v>
      </c>
      <c r="B395" s="466">
        <v>0</v>
      </c>
      <c r="C395" s="463">
        <v>0</v>
      </c>
      <c r="D395" s="464"/>
    </row>
    <row r="396" ht="25" customHeight="1" spans="1:4">
      <c r="A396" s="462" t="s">
        <v>383</v>
      </c>
      <c r="B396" s="466">
        <v>0</v>
      </c>
      <c r="C396" s="463">
        <v>0</v>
      </c>
      <c r="D396" s="464"/>
    </row>
    <row r="397" ht="25" customHeight="1" spans="1:4">
      <c r="A397" s="462" t="s">
        <v>384</v>
      </c>
      <c r="B397" s="466">
        <v>0</v>
      </c>
      <c r="C397" s="463">
        <v>0</v>
      </c>
      <c r="D397" s="464"/>
    </row>
    <row r="398" ht="25" customHeight="1" spans="1:4">
      <c r="A398" s="462" t="s">
        <v>385</v>
      </c>
      <c r="B398" s="466">
        <v>0</v>
      </c>
      <c r="C398" s="463">
        <f>SUM(C399:C404)</f>
        <v>0</v>
      </c>
      <c r="D398" s="464"/>
    </row>
    <row r="399" ht="25" customHeight="1" spans="1:4">
      <c r="A399" s="462" t="s">
        <v>386</v>
      </c>
      <c r="B399" s="466"/>
      <c r="C399" s="463"/>
      <c r="D399" s="464"/>
    </row>
    <row r="400" ht="25" customHeight="1" spans="1:4">
      <c r="A400" s="462" t="s">
        <v>373</v>
      </c>
      <c r="B400" s="466">
        <v>0</v>
      </c>
      <c r="C400" s="463"/>
      <c r="D400" s="464"/>
    </row>
    <row r="401" ht="25" customHeight="1" spans="1:4">
      <c r="A401" s="462" t="s">
        <v>387</v>
      </c>
      <c r="B401" s="466"/>
      <c r="C401" s="463">
        <v>0</v>
      </c>
      <c r="D401" s="464"/>
    </row>
    <row r="402" ht="25" customHeight="1" spans="1:4">
      <c r="A402" s="462" t="s">
        <v>388</v>
      </c>
      <c r="B402" s="466">
        <v>0</v>
      </c>
      <c r="C402" s="463">
        <v>0</v>
      </c>
      <c r="D402" s="464"/>
    </row>
    <row r="403" ht="25" customHeight="1" spans="1:4">
      <c r="A403" s="462" t="s">
        <v>389</v>
      </c>
      <c r="B403" s="466">
        <v>0</v>
      </c>
      <c r="C403" s="463">
        <v>0</v>
      </c>
      <c r="D403" s="464"/>
    </row>
    <row r="404" ht="25" customHeight="1" spans="1:4">
      <c r="A404" s="462" t="s">
        <v>390</v>
      </c>
      <c r="B404" s="466">
        <v>0</v>
      </c>
      <c r="C404" s="463"/>
      <c r="D404" s="464"/>
    </row>
    <row r="405" ht="25" customHeight="1" spans="1:4">
      <c r="A405" s="462" t="s">
        <v>391</v>
      </c>
      <c r="B405" s="466"/>
      <c r="C405" s="463">
        <f>SUM(C406:C409)</f>
        <v>0</v>
      </c>
      <c r="D405" s="464"/>
    </row>
    <row r="406" ht="25" customHeight="1" spans="1:4">
      <c r="A406" s="462" t="s">
        <v>373</v>
      </c>
      <c r="B406" s="466">
        <v>0</v>
      </c>
      <c r="C406" s="460"/>
      <c r="D406" s="464"/>
    </row>
    <row r="407" ht="25" customHeight="1" spans="1:4">
      <c r="A407" s="462" t="s">
        <v>392</v>
      </c>
      <c r="B407" s="466">
        <v>0</v>
      </c>
      <c r="C407" s="463"/>
      <c r="D407" s="464"/>
    </row>
    <row r="408" ht="25" customHeight="1" spans="1:4">
      <c r="A408" s="462" t="s">
        <v>393</v>
      </c>
      <c r="B408" s="466">
        <v>0</v>
      </c>
      <c r="C408" s="463"/>
      <c r="D408" s="464"/>
    </row>
    <row r="409" s="452" customFormat="1" ht="25" customHeight="1" spans="1:4">
      <c r="A409" s="462" t="s">
        <v>394</v>
      </c>
      <c r="B409" s="466"/>
      <c r="C409" s="463"/>
      <c r="D409" s="464"/>
    </row>
    <row r="410" ht="25" customHeight="1" spans="1:4">
      <c r="A410" s="462" t="s">
        <v>395</v>
      </c>
      <c r="B410" s="466">
        <v>0</v>
      </c>
      <c r="C410" s="463">
        <v>0</v>
      </c>
      <c r="D410" s="464"/>
    </row>
    <row r="411" ht="25" customHeight="1" spans="1:4">
      <c r="A411" s="462" t="s">
        <v>396</v>
      </c>
      <c r="B411" s="466">
        <v>0</v>
      </c>
      <c r="C411" s="463">
        <v>0</v>
      </c>
      <c r="D411" s="464"/>
    </row>
    <row r="412" s="452" customFormat="1" ht="25" customHeight="1" spans="1:4">
      <c r="A412" s="462" t="s">
        <v>397</v>
      </c>
      <c r="B412" s="466">
        <v>0</v>
      </c>
      <c r="C412" s="463"/>
      <c r="D412" s="464"/>
    </row>
    <row r="413" ht="25" customHeight="1" spans="1:4">
      <c r="A413" s="462" t="s">
        <v>398</v>
      </c>
      <c r="B413" s="466">
        <v>0</v>
      </c>
      <c r="C413" s="463">
        <v>0</v>
      </c>
      <c r="D413" s="464"/>
    </row>
    <row r="414" ht="25" customHeight="1" spans="1:4">
      <c r="A414" s="462" t="s">
        <v>399</v>
      </c>
      <c r="B414" s="466">
        <v>0</v>
      </c>
      <c r="C414" s="463">
        <v>0</v>
      </c>
      <c r="D414" s="464"/>
    </row>
    <row r="415" ht="25" customHeight="1" spans="1:4">
      <c r="A415" s="462" t="s">
        <v>400</v>
      </c>
      <c r="B415" s="463">
        <f>SUM(B416:B421)</f>
        <v>23</v>
      </c>
      <c r="C415" s="463">
        <f>SUM(C416:C421)</f>
        <v>13</v>
      </c>
      <c r="D415" s="464">
        <f>(C415-B415)/B415</f>
        <v>-0.434782608695652</v>
      </c>
    </row>
    <row r="416" ht="42" customHeight="1" spans="1:4">
      <c r="A416" s="462" t="s">
        <v>373</v>
      </c>
      <c r="B416" s="466">
        <v>0</v>
      </c>
      <c r="C416" s="463">
        <v>0</v>
      </c>
      <c r="D416" s="464"/>
    </row>
    <row r="417" ht="25" customHeight="1" spans="1:4">
      <c r="A417" s="462" t="s">
        <v>401</v>
      </c>
      <c r="B417" s="466"/>
      <c r="C417" s="463"/>
      <c r="D417" s="464"/>
    </row>
    <row r="418" ht="25" customHeight="1" spans="1:4">
      <c r="A418" s="462" t="s">
        <v>402</v>
      </c>
      <c r="B418" s="466">
        <v>0</v>
      </c>
      <c r="C418" s="463">
        <v>0</v>
      </c>
      <c r="D418" s="464"/>
    </row>
    <row r="419" ht="25" customHeight="1" spans="1:4">
      <c r="A419" s="462" t="s">
        <v>403</v>
      </c>
      <c r="B419" s="466">
        <v>0</v>
      </c>
      <c r="C419" s="463">
        <v>0</v>
      </c>
      <c r="D419" s="464"/>
    </row>
    <row r="420" ht="25" customHeight="1" spans="1:4">
      <c r="A420" s="462" t="s">
        <v>404</v>
      </c>
      <c r="B420" s="466">
        <v>0</v>
      </c>
      <c r="C420" s="463">
        <v>0</v>
      </c>
      <c r="D420" s="464"/>
    </row>
    <row r="421" ht="25" customHeight="1" spans="1:4">
      <c r="A421" s="462" t="s">
        <v>405</v>
      </c>
      <c r="B421" s="465">
        <v>23</v>
      </c>
      <c r="C421" s="463">
        <v>13</v>
      </c>
      <c r="D421" s="464">
        <f>(C421-B421)/B421</f>
        <v>-0.434782608695652</v>
      </c>
    </row>
    <row r="422" ht="25" customHeight="1" spans="1:4">
      <c r="A422" s="462" t="s">
        <v>406</v>
      </c>
      <c r="B422" s="466">
        <v>0</v>
      </c>
      <c r="C422" s="463">
        <v>0</v>
      </c>
      <c r="D422" s="464"/>
    </row>
    <row r="423" ht="25" customHeight="1" spans="1:4">
      <c r="A423" s="462" t="s">
        <v>407</v>
      </c>
      <c r="B423" s="466">
        <v>0</v>
      </c>
      <c r="C423" s="463">
        <v>0</v>
      </c>
      <c r="D423" s="464"/>
    </row>
    <row r="424" ht="25" customHeight="1" spans="1:4">
      <c r="A424" s="462" t="s">
        <v>408</v>
      </c>
      <c r="B424" s="466">
        <v>0</v>
      </c>
      <c r="C424" s="463">
        <v>0</v>
      </c>
      <c r="D424" s="464"/>
    </row>
    <row r="425" ht="25" customHeight="1" spans="1:4">
      <c r="A425" s="462" t="s">
        <v>409</v>
      </c>
      <c r="B425" s="466">
        <v>0</v>
      </c>
      <c r="C425" s="463">
        <v>0</v>
      </c>
      <c r="D425" s="464"/>
    </row>
    <row r="426" ht="25" customHeight="1" spans="1:4">
      <c r="A426" s="462" t="s">
        <v>410</v>
      </c>
      <c r="B426" s="466">
        <v>0</v>
      </c>
      <c r="C426" s="463">
        <v>0</v>
      </c>
      <c r="D426" s="464"/>
    </row>
    <row r="427" ht="25" customHeight="1" spans="1:4">
      <c r="A427" s="462" t="s">
        <v>411</v>
      </c>
      <c r="B427" s="466">
        <v>0</v>
      </c>
      <c r="C427" s="463"/>
      <c r="D427" s="464"/>
    </row>
    <row r="428" ht="25" customHeight="1" spans="1:4">
      <c r="A428" s="462" t="s">
        <v>412</v>
      </c>
      <c r="B428" s="466">
        <v>0</v>
      </c>
      <c r="C428" s="463">
        <v>0</v>
      </c>
      <c r="D428" s="464"/>
    </row>
    <row r="429" ht="25" customHeight="1" spans="1:4">
      <c r="A429" s="462" t="s">
        <v>413</v>
      </c>
      <c r="B429" s="463">
        <f>SUM(B433)</f>
        <v>100</v>
      </c>
      <c r="C429" s="463">
        <f>SUM(C433)</f>
        <v>0</v>
      </c>
      <c r="D429" s="464">
        <f t="shared" ref="D429:D437" si="30">(C429-B429)/B429</f>
        <v>-1</v>
      </c>
    </row>
    <row r="430" ht="25" customHeight="1" spans="1:4">
      <c r="A430" s="462" t="s">
        <v>414</v>
      </c>
      <c r="B430" s="466">
        <v>0</v>
      </c>
      <c r="C430" s="463">
        <v>0</v>
      </c>
      <c r="D430" s="464"/>
    </row>
    <row r="431" ht="25" customHeight="1" spans="1:4">
      <c r="A431" s="462" t="s">
        <v>415</v>
      </c>
      <c r="B431" s="466">
        <v>0</v>
      </c>
      <c r="C431" s="463">
        <v>0</v>
      </c>
      <c r="D431" s="464"/>
    </row>
    <row r="432" ht="25" customHeight="1" spans="1:4">
      <c r="A432" s="462" t="s">
        <v>416</v>
      </c>
      <c r="B432" s="466">
        <v>0</v>
      </c>
      <c r="C432" s="463">
        <v>0</v>
      </c>
      <c r="D432" s="464"/>
    </row>
    <row r="433" ht="25" customHeight="1" spans="1:4">
      <c r="A433" s="462" t="s">
        <v>417</v>
      </c>
      <c r="B433" s="463">
        <v>100</v>
      </c>
      <c r="C433" s="463"/>
      <c r="D433" s="464">
        <f t="shared" si="30"/>
        <v>-1</v>
      </c>
    </row>
    <row r="434" ht="25" customHeight="1" spans="1:4">
      <c r="A434" s="459" t="s">
        <v>418</v>
      </c>
      <c r="B434" s="476">
        <f>SUM(B435,B451,B459,B470,B478,B487)</f>
        <v>1737</v>
      </c>
      <c r="C434" s="476">
        <f>SUM(C435,C451,C459,C470,C478,C487)</f>
        <v>1690</v>
      </c>
      <c r="D434" s="461">
        <f t="shared" si="30"/>
        <v>-0.0270581462291307</v>
      </c>
    </row>
    <row r="435" ht="25" customHeight="1" spans="1:4">
      <c r="A435" s="462" t="s">
        <v>419</v>
      </c>
      <c r="B435" s="475">
        <f>SUM(B436:B450)</f>
        <v>1179</v>
      </c>
      <c r="C435" s="475">
        <f>SUM(C436:C450)</f>
        <v>1189</v>
      </c>
      <c r="D435" s="464">
        <f t="shared" si="30"/>
        <v>0.00848176420695505</v>
      </c>
    </row>
    <row r="436" ht="25" customHeight="1" spans="1:4">
      <c r="A436" s="462" t="s">
        <v>121</v>
      </c>
      <c r="B436" s="463">
        <v>440</v>
      </c>
      <c r="C436" s="463">
        <v>407</v>
      </c>
      <c r="D436" s="464">
        <f t="shared" si="30"/>
        <v>-0.075</v>
      </c>
    </row>
    <row r="437" ht="25" customHeight="1" spans="1:4">
      <c r="A437" s="462" t="s">
        <v>122</v>
      </c>
      <c r="B437" s="463">
        <v>5</v>
      </c>
      <c r="C437" s="463"/>
      <c r="D437" s="464">
        <f t="shared" si="30"/>
        <v>-1</v>
      </c>
    </row>
    <row r="438" ht="25" customHeight="1" spans="1:4">
      <c r="A438" s="462" t="s">
        <v>123</v>
      </c>
      <c r="B438" s="463"/>
      <c r="C438" s="463"/>
      <c r="D438" s="464"/>
    </row>
    <row r="439" ht="25" customHeight="1" spans="1:4">
      <c r="A439" s="462" t="s">
        <v>420</v>
      </c>
      <c r="B439" s="463">
        <v>73</v>
      </c>
      <c r="C439" s="463">
        <v>60</v>
      </c>
      <c r="D439" s="464">
        <f t="shared" ref="D439:D444" si="31">(C439-B439)/B439</f>
        <v>-0.178082191780822</v>
      </c>
    </row>
    <row r="440" ht="25" customHeight="1" spans="1:4">
      <c r="A440" s="462" t="s">
        <v>421</v>
      </c>
      <c r="B440" s="463">
        <v>0</v>
      </c>
      <c r="C440" s="463">
        <v>20</v>
      </c>
      <c r="D440" s="464"/>
    </row>
    <row r="441" ht="25" customHeight="1" spans="1:4">
      <c r="A441" s="462" t="s">
        <v>422</v>
      </c>
      <c r="B441" s="463">
        <v>0</v>
      </c>
      <c r="C441" s="463"/>
      <c r="D441" s="464"/>
    </row>
    <row r="442" ht="25" customHeight="1" spans="1:4">
      <c r="A442" s="462" t="s">
        <v>423</v>
      </c>
      <c r="B442" s="463">
        <v>183</v>
      </c>
      <c r="C442" s="463">
        <v>134</v>
      </c>
      <c r="D442" s="464">
        <f t="shared" si="31"/>
        <v>-0.26775956284153</v>
      </c>
    </row>
    <row r="443" ht="25" customHeight="1" spans="1:4">
      <c r="A443" s="462" t="s">
        <v>424</v>
      </c>
      <c r="B443" s="463"/>
      <c r="C443" s="463"/>
      <c r="D443" s="464"/>
    </row>
    <row r="444" ht="25" customHeight="1" spans="1:4">
      <c r="A444" s="462" t="s">
        <v>425</v>
      </c>
      <c r="B444" s="463">
        <v>440</v>
      </c>
      <c r="C444" s="463">
        <v>500</v>
      </c>
      <c r="D444" s="464">
        <f t="shared" si="31"/>
        <v>0.136363636363636</v>
      </c>
    </row>
    <row r="445" ht="25" customHeight="1" spans="1:4">
      <c r="A445" s="462" t="s">
        <v>426</v>
      </c>
      <c r="B445" s="463"/>
      <c r="C445" s="463"/>
      <c r="D445" s="464"/>
    </row>
    <row r="446" ht="25" customHeight="1" spans="1:4">
      <c r="A446" s="462" t="s">
        <v>427</v>
      </c>
      <c r="B446" s="463"/>
      <c r="C446" s="463"/>
      <c r="D446" s="464"/>
    </row>
    <row r="447" ht="25" customHeight="1" spans="1:4">
      <c r="A447" s="462" t="s">
        <v>428</v>
      </c>
      <c r="B447" s="463">
        <v>0</v>
      </c>
      <c r="C447" s="463"/>
      <c r="D447" s="464"/>
    </row>
    <row r="448" ht="25" customHeight="1" spans="1:4">
      <c r="A448" s="462" t="s">
        <v>429</v>
      </c>
      <c r="B448" s="463">
        <v>38</v>
      </c>
      <c r="C448" s="463">
        <v>38</v>
      </c>
      <c r="D448" s="464"/>
    </row>
    <row r="449" ht="25" customHeight="1" spans="1:4">
      <c r="A449" s="462" t="s">
        <v>430</v>
      </c>
      <c r="B449" s="465"/>
      <c r="C449" s="463"/>
      <c r="D449" s="464"/>
    </row>
    <row r="450" ht="25" customHeight="1" spans="1:4">
      <c r="A450" s="462" t="s">
        <v>431</v>
      </c>
      <c r="B450" s="465"/>
      <c r="C450" s="463">
        <v>30</v>
      </c>
      <c r="D450" s="464"/>
    </row>
    <row r="451" ht="25" customHeight="1" spans="1:4">
      <c r="A451" s="462" t="s">
        <v>432</v>
      </c>
      <c r="B451" s="463">
        <f>SUM(B452:B458)</f>
        <v>39</v>
      </c>
      <c r="C451" s="463">
        <f>SUM(C452:C458)</f>
        <v>40</v>
      </c>
      <c r="D451" s="464">
        <f>(C451-B451)/B451</f>
        <v>0.0256410256410256</v>
      </c>
    </row>
    <row r="452" ht="25" customHeight="1" spans="1:4">
      <c r="A452" s="462" t="s">
        <v>121</v>
      </c>
      <c r="B452" s="466">
        <v>0</v>
      </c>
      <c r="C452" s="463">
        <v>0</v>
      </c>
      <c r="D452" s="464"/>
    </row>
    <row r="453" ht="25" customHeight="1" spans="1:4">
      <c r="A453" s="462" t="s">
        <v>122</v>
      </c>
      <c r="B453" s="466">
        <v>0</v>
      </c>
      <c r="C453" s="463">
        <v>0</v>
      </c>
      <c r="D453" s="464"/>
    </row>
    <row r="454" ht="25" customHeight="1" spans="1:4">
      <c r="A454" s="462" t="s">
        <v>123</v>
      </c>
      <c r="B454" s="466">
        <v>0</v>
      </c>
      <c r="C454" s="463"/>
      <c r="D454" s="464"/>
    </row>
    <row r="455" ht="25" customHeight="1" spans="1:4">
      <c r="A455" s="462" t="s">
        <v>433</v>
      </c>
      <c r="B455" s="466"/>
      <c r="C455" s="463"/>
      <c r="D455" s="464"/>
    </row>
    <row r="456" ht="25" customHeight="1" spans="1:4">
      <c r="A456" s="462" t="s">
        <v>434</v>
      </c>
      <c r="B456" s="466"/>
      <c r="C456" s="463"/>
      <c r="D456" s="464"/>
    </row>
    <row r="457" ht="25" customHeight="1" spans="1:4">
      <c r="A457" s="462" t="s">
        <v>435</v>
      </c>
      <c r="B457" s="466">
        <v>0</v>
      </c>
      <c r="C457" s="463"/>
      <c r="D457" s="464"/>
    </row>
    <row r="458" ht="25" customHeight="1" spans="1:4">
      <c r="A458" s="462" t="s">
        <v>436</v>
      </c>
      <c r="B458" s="463">
        <v>39</v>
      </c>
      <c r="C458" s="463">
        <v>40</v>
      </c>
      <c r="D458" s="464">
        <f t="shared" ref="D458:D460" si="32">(C458-B458)/B458</f>
        <v>0.0256410256410256</v>
      </c>
    </row>
    <row r="459" ht="25" customHeight="1" spans="1:4">
      <c r="A459" s="462" t="s">
        <v>437</v>
      </c>
      <c r="B459" s="463">
        <f>SUM(B460:B469)</f>
        <v>45</v>
      </c>
      <c r="C459" s="463">
        <f>SUM(C460:C469)</f>
        <v>0</v>
      </c>
      <c r="D459" s="464">
        <f t="shared" si="32"/>
        <v>-1</v>
      </c>
    </row>
    <row r="460" ht="25" customHeight="1" spans="1:4">
      <c r="A460" s="462" t="s">
        <v>121</v>
      </c>
      <c r="B460" s="463">
        <v>45</v>
      </c>
      <c r="C460" s="463"/>
      <c r="D460" s="464">
        <f t="shared" si="32"/>
        <v>-1</v>
      </c>
    </row>
    <row r="461" ht="25" customHeight="1" spans="1:4">
      <c r="A461" s="462" t="s">
        <v>122</v>
      </c>
      <c r="B461" s="466">
        <v>0</v>
      </c>
      <c r="C461" s="463">
        <v>0</v>
      </c>
      <c r="D461" s="464"/>
    </row>
    <row r="462" ht="25" customHeight="1" spans="1:4">
      <c r="A462" s="462" t="s">
        <v>123</v>
      </c>
      <c r="B462" s="466">
        <v>0</v>
      </c>
      <c r="C462" s="460"/>
      <c r="D462" s="464"/>
    </row>
    <row r="463" ht="25" customHeight="1" spans="1:4">
      <c r="A463" s="462" t="s">
        <v>438</v>
      </c>
      <c r="B463" s="466">
        <v>0</v>
      </c>
      <c r="C463" s="463"/>
      <c r="D463" s="464"/>
    </row>
    <row r="464" ht="25" customHeight="1" spans="1:4">
      <c r="A464" s="462" t="s">
        <v>439</v>
      </c>
      <c r="B464" s="466"/>
      <c r="C464" s="463"/>
      <c r="D464" s="464"/>
    </row>
    <row r="465" ht="25" customHeight="1" spans="1:4">
      <c r="A465" s="462" t="s">
        <v>440</v>
      </c>
      <c r="B465" s="466">
        <v>0</v>
      </c>
      <c r="C465" s="463"/>
      <c r="D465" s="464"/>
    </row>
    <row r="466" ht="25" customHeight="1" spans="1:4">
      <c r="A466" s="462" t="s">
        <v>441</v>
      </c>
      <c r="B466" s="466"/>
      <c r="C466" s="463"/>
      <c r="D466" s="464"/>
    </row>
    <row r="467" ht="25" customHeight="1" spans="1:4">
      <c r="A467" s="462" t="s">
        <v>442</v>
      </c>
      <c r="B467" s="466"/>
      <c r="C467" s="463"/>
      <c r="D467" s="464"/>
    </row>
    <row r="468" ht="25" customHeight="1" spans="1:4">
      <c r="A468" s="462" t="s">
        <v>443</v>
      </c>
      <c r="B468" s="466">
        <v>0</v>
      </c>
      <c r="C468" s="463">
        <v>0</v>
      </c>
      <c r="D468" s="464"/>
    </row>
    <row r="469" ht="25" customHeight="1" spans="1:4">
      <c r="A469" s="462" t="s">
        <v>444</v>
      </c>
      <c r="B469" s="466">
        <v>0</v>
      </c>
      <c r="C469" s="463">
        <v>0</v>
      </c>
      <c r="D469" s="464"/>
    </row>
    <row r="470" ht="25" customHeight="1" spans="1:4">
      <c r="A470" s="462" t="s">
        <v>445</v>
      </c>
      <c r="B470" s="463">
        <f>SUM(B471:B477)</f>
        <v>439</v>
      </c>
      <c r="C470" s="463">
        <f>SUM(C471:C477)</f>
        <v>461</v>
      </c>
      <c r="D470" s="464">
        <f t="shared" ref="D470:D475" si="33">(C470-B470)/B470</f>
        <v>0.0501138952164009</v>
      </c>
    </row>
    <row r="471" ht="25" customHeight="1" spans="1:4">
      <c r="A471" s="462" t="s">
        <v>121</v>
      </c>
      <c r="B471" s="466">
        <v>0</v>
      </c>
      <c r="C471" s="463"/>
      <c r="D471" s="464"/>
    </row>
    <row r="472" ht="25" customHeight="1" spans="1:4">
      <c r="A472" s="462" t="s">
        <v>122</v>
      </c>
      <c r="B472" s="466"/>
      <c r="C472" s="463"/>
      <c r="D472" s="464"/>
    </row>
    <row r="473" ht="25" customHeight="1" spans="1:4">
      <c r="A473" s="462" t="s">
        <v>123</v>
      </c>
      <c r="B473" s="466">
        <v>0</v>
      </c>
      <c r="C473" s="463"/>
      <c r="D473" s="464"/>
    </row>
    <row r="474" ht="25" customHeight="1" spans="1:4">
      <c r="A474" s="462" t="s">
        <v>446</v>
      </c>
      <c r="B474" s="463">
        <v>288</v>
      </c>
      <c r="C474" s="463">
        <v>295</v>
      </c>
      <c r="D474" s="464">
        <f t="shared" si="33"/>
        <v>0.0243055555555556</v>
      </c>
    </row>
    <row r="475" ht="25" customHeight="1" spans="1:4">
      <c r="A475" s="462" t="s">
        <v>447</v>
      </c>
      <c r="B475" s="463">
        <v>151</v>
      </c>
      <c r="C475" s="463">
        <v>166</v>
      </c>
      <c r="D475" s="464">
        <f t="shared" si="33"/>
        <v>0.0993377483443709</v>
      </c>
    </row>
    <row r="476" ht="25" customHeight="1" spans="1:4">
      <c r="A476" s="462" t="s">
        <v>448</v>
      </c>
      <c r="B476" s="475"/>
      <c r="C476" s="463"/>
      <c r="D476" s="464"/>
    </row>
    <row r="477" ht="25" customHeight="1" spans="1:4">
      <c r="A477" s="462" t="s">
        <v>449</v>
      </c>
      <c r="B477" s="465">
        <v>0</v>
      </c>
      <c r="C477" s="463"/>
      <c r="D477" s="464"/>
    </row>
    <row r="478" ht="25" customHeight="1" spans="1:4">
      <c r="A478" s="462" t="s">
        <v>450</v>
      </c>
      <c r="B478" s="465">
        <f>SUM(B479:B486)</f>
        <v>35</v>
      </c>
      <c r="C478" s="465">
        <f>SUM(C479:C486)</f>
        <v>0</v>
      </c>
      <c r="D478" s="464">
        <f>(C478-B478)/B478</f>
        <v>-1</v>
      </c>
    </row>
    <row r="479" ht="25" customHeight="1" spans="1:4">
      <c r="A479" s="462" t="s">
        <v>121</v>
      </c>
      <c r="B479" s="465"/>
      <c r="C479" s="463">
        <v>0</v>
      </c>
      <c r="D479" s="464"/>
    </row>
    <row r="480" ht="25" customHeight="1" spans="1:4">
      <c r="A480" s="462" t="s">
        <v>122</v>
      </c>
      <c r="B480" s="465"/>
      <c r="C480" s="463">
        <v>0</v>
      </c>
      <c r="D480" s="464"/>
    </row>
    <row r="481" ht="25" customHeight="1" spans="1:4">
      <c r="A481" s="462" t="s">
        <v>123</v>
      </c>
      <c r="B481" s="465"/>
      <c r="C481" s="463">
        <v>0</v>
      </c>
      <c r="D481" s="464"/>
    </row>
    <row r="482" ht="25" customHeight="1" spans="1:4">
      <c r="A482" s="462" t="s">
        <v>451</v>
      </c>
      <c r="B482" s="466">
        <v>0</v>
      </c>
      <c r="C482" s="463"/>
      <c r="D482" s="464"/>
    </row>
    <row r="483" ht="25" customHeight="1" spans="1:4">
      <c r="A483" s="462" t="s">
        <v>452</v>
      </c>
      <c r="B483" s="465">
        <v>35</v>
      </c>
      <c r="C483" s="463"/>
      <c r="D483" s="464">
        <f>(C483-B483)/B483</f>
        <v>-1</v>
      </c>
    </row>
    <row r="484" ht="25" customHeight="1" spans="1:4">
      <c r="A484" s="462" t="s">
        <v>453</v>
      </c>
      <c r="B484" s="466">
        <v>0</v>
      </c>
      <c r="C484" s="463">
        <v>0</v>
      </c>
      <c r="D484" s="464"/>
    </row>
    <row r="485" ht="25" customHeight="1" spans="1:4">
      <c r="A485" s="462" t="s">
        <v>454</v>
      </c>
      <c r="B485" s="466"/>
      <c r="C485" s="463"/>
      <c r="D485" s="464"/>
    </row>
    <row r="486" ht="25" customHeight="1" spans="1:4">
      <c r="A486" s="462" t="s">
        <v>455</v>
      </c>
      <c r="B486" s="466"/>
      <c r="C486" s="463"/>
      <c r="D486" s="464"/>
    </row>
    <row r="487" ht="25" customHeight="1" spans="1:4">
      <c r="A487" s="462" t="s">
        <v>456</v>
      </c>
      <c r="B487" s="466"/>
      <c r="C487" s="463">
        <f>SUM(C488:C490)</f>
        <v>0</v>
      </c>
      <c r="D487" s="464"/>
    </row>
    <row r="488" ht="25" customHeight="1" spans="1:4">
      <c r="A488" s="462" t="s">
        <v>457</v>
      </c>
      <c r="B488" s="466"/>
      <c r="C488" s="463"/>
      <c r="D488" s="464"/>
    </row>
    <row r="489" ht="25" customHeight="1" spans="1:4">
      <c r="A489" s="462" t="s">
        <v>458</v>
      </c>
      <c r="B489" s="466"/>
      <c r="C489" s="463"/>
      <c r="D489" s="464"/>
    </row>
    <row r="490" ht="25" customHeight="1" spans="1:4">
      <c r="A490" s="462" t="s">
        <v>459</v>
      </c>
      <c r="B490" s="465"/>
      <c r="C490" s="463"/>
      <c r="D490" s="464"/>
    </row>
    <row r="491" ht="25" customHeight="1" spans="1:4">
      <c r="A491" s="459" t="s">
        <v>460</v>
      </c>
      <c r="B491" s="476">
        <f>SUM(B492,B506,B516,B529,B539,B547,B554,B562,B571,B576,B579,B582,B588,B591,B600,B611)</f>
        <v>40018</v>
      </c>
      <c r="C491" s="476">
        <f>SUM(C492,C506,C516,C529,C539,C547,C554,C562,C571,C576,C579,C582,C588,C591,C600,C611)</f>
        <v>25655</v>
      </c>
      <c r="D491" s="461">
        <f t="shared" ref="D491:D493" si="34">(C491-B491)/B491</f>
        <v>-0.358913488929981</v>
      </c>
    </row>
    <row r="492" ht="25" customHeight="1" spans="1:4">
      <c r="A492" s="462" t="s">
        <v>461</v>
      </c>
      <c r="B492" s="463">
        <f>SUM(B493:B505)</f>
        <v>877</v>
      </c>
      <c r="C492" s="463">
        <f>SUM(C493:C505)</f>
        <v>415</v>
      </c>
      <c r="D492" s="464">
        <f t="shared" si="34"/>
        <v>-0.526795895096921</v>
      </c>
    </row>
    <row r="493" ht="25" customHeight="1" spans="1:4">
      <c r="A493" s="462" t="s">
        <v>121</v>
      </c>
      <c r="B493" s="463">
        <v>757</v>
      </c>
      <c r="C493" s="463">
        <v>298</v>
      </c>
      <c r="D493" s="464">
        <f t="shared" si="34"/>
        <v>-0.606340819022457</v>
      </c>
    </row>
    <row r="494" ht="25" customHeight="1" spans="1:4">
      <c r="A494" s="462" t="s">
        <v>122</v>
      </c>
      <c r="B494" s="463"/>
      <c r="C494" s="463"/>
      <c r="D494" s="464"/>
    </row>
    <row r="495" ht="25" customHeight="1" spans="1:4">
      <c r="A495" s="462" t="s">
        <v>123</v>
      </c>
      <c r="B495" s="463">
        <v>0</v>
      </c>
      <c r="C495" s="463"/>
      <c r="D495" s="464"/>
    </row>
    <row r="496" ht="25" customHeight="1" spans="1:4">
      <c r="A496" s="462" t="s">
        <v>462</v>
      </c>
      <c r="B496" s="463">
        <v>0</v>
      </c>
      <c r="C496" s="463">
        <v>1</v>
      </c>
      <c r="D496" s="464"/>
    </row>
    <row r="497" ht="25" customHeight="1" spans="1:4">
      <c r="A497" s="462" t="s">
        <v>463</v>
      </c>
      <c r="B497" s="463"/>
      <c r="C497" s="463">
        <v>100</v>
      </c>
      <c r="D497" s="464"/>
    </row>
    <row r="498" ht="25" customHeight="1" spans="1:4">
      <c r="A498" s="462" t="s">
        <v>464</v>
      </c>
      <c r="B498" s="463">
        <v>0</v>
      </c>
      <c r="C498" s="463"/>
      <c r="D498" s="464"/>
    </row>
    <row r="499" ht="25" customHeight="1" spans="1:4">
      <c r="A499" s="462" t="s">
        <v>465</v>
      </c>
      <c r="B499" s="463"/>
      <c r="C499" s="463"/>
      <c r="D499" s="464"/>
    </row>
    <row r="500" ht="25" customHeight="1" spans="1:4">
      <c r="A500" s="462" t="s">
        <v>164</v>
      </c>
      <c r="B500" s="463">
        <v>0</v>
      </c>
      <c r="C500" s="463"/>
      <c r="D500" s="464"/>
    </row>
    <row r="501" ht="25" customHeight="1" spans="1:4">
      <c r="A501" s="462" t="s">
        <v>466</v>
      </c>
      <c r="B501" s="463">
        <v>30</v>
      </c>
      <c r="C501" s="463">
        <v>16</v>
      </c>
      <c r="D501" s="464">
        <f t="shared" ref="D501:D507" si="35">(C501-B501)/B501</f>
        <v>-0.466666666666667</v>
      </c>
    </row>
    <row r="502" ht="25" customHeight="1" spans="1:4">
      <c r="A502" s="462" t="s">
        <v>467</v>
      </c>
      <c r="B502" s="463"/>
      <c r="C502" s="463"/>
      <c r="D502" s="464"/>
    </row>
    <row r="503" ht="25" customHeight="1" spans="1:4">
      <c r="A503" s="462" t="s">
        <v>468</v>
      </c>
      <c r="B503" s="463"/>
      <c r="C503" s="463"/>
      <c r="D503" s="464"/>
    </row>
    <row r="504" ht="25" customHeight="1" spans="1:4">
      <c r="A504" s="462" t="s">
        <v>469</v>
      </c>
      <c r="B504" s="463"/>
      <c r="C504" s="463"/>
      <c r="D504" s="464"/>
    </row>
    <row r="505" ht="25" customHeight="1" spans="1:4">
      <c r="A505" s="470" t="s">
        <v>470</v>
      </c>
      <c r="B505" s="463">
        <v>90</v>
      </c>
      <c r="C505" s="463"/>
      <c r="D505" s="464">
        <f t="shared" si="35"/>
        <v>-1</v>
      </c>
    </row>
    <row r="506" ht="25" customHeight="1" spans="1:4">
      <c r="A506" s="462" t="s">
        <v>471</v>
      </c>
      <c r="B506" s="463">
        <f>SUM(B507:B513)</f>
        <v>9668</v>
      </c>
      <c r="C506" s="463">
        <f>SUM(C507:C513)</f>
        <v>2750</v>
      </c>
      <c r="D506" s="464">
        <f t="shared" si="35"/>
        <v>-0.71555647496897</v>
      </c>
    </row>
    <row r="507" ht="25" customHeight="1" spans="1:4">
      <c r="A507" s="462" t="s">
        <v>121</v>
      </c>
      <c r="B507" s="463">
        <v>510</v>
      </c>
      <c r="C507" s="463">
        <v>1024</v>
      </c>
      <c r="D507" s="464">
        <f t="shared" si="35"/>
        <v>1.0078431372549</v>
      </c>
    </row>
    <row r="508" ht="25" customHeight="1" spans="1:4">
      <c r="A508" s="462" t="s">
        <v>122</v>
      </c>
      <c r="B508" s="463"/>
      <c r="C508" s="463"/>
      <c r="D508" s="464"/>
    </row>
    <row r="509" ht="25" customHeight="1" spans="1:4">
      <c r="A509" s="462" t="s">
        <v>123</v>
      </c>
      <c r="B509" s="463"/>
      <c r="C509" s="463"/>
      <c r="D509" s="464"/>
    </row>
    <row r="510" ht="25" customHeight="1" spans="1:4">
      <c r="A510" s="462" t="s">
        <v>472</v>
      </c>
      <c r="B510" s="463"/>
      <c r="C510" s="463"/>
      <c r="D510" s="464"/>
    </row>
    <row r="511" ht="25" customHeight="1" spans="1:4">
      <c r="A511" s="462" t="s">
        <v>473</v>
      </c>
      <c r="B511" s="460"/>
      <c r="C511" s="460"/>
      <c r="D511" s="464"/>
    </row>
    <row r="512" ht="25" customHeight="1" spans="1:4">
      <c r="A512" s="462" t="s">
        <v>474</v>
      </c>
      <c r="B512" s="463">
        <v>2437</v>
      </c>
      <c r="C512" s="463">
        <v>1292</v>
      </c>
      <c r="D512" s="464">
        <f t="shared" ref="D512:D518" si="36">(C512-B512)/B512</f>
        <v>-0.469839967172753</v>
      </c>
    </row>
    <row r="513" ht="25" customHeight="1" spans="1:4">
      <c r="A513" s="462" t="s">
        <v>475</v>
      </c>
      <c r="B513" s="463">
        <v>6721</v>
      </c>
      <c r="C513" s="463">
        <v>434</v>
      </c>
      <c r="D513" s="464">
        <f t="shared" si="36"/>
        <v>-0.935426275851808</v>
      </c>
    </row>
    <row r="514" ht="25" customHeight="1" spans="1:4">
      <c r="A514" s="462" t="s">
        <v>476</v>
      </c>
      <c r="B514" s="463"/>
      <c r="C514" s="463"/>
      <c r="D514" s="464"/>
    </row>
    <row r="515" ht="25" customHeight="1" spans="1:4">
      <c r="A515" s="462" t="s">
        <v>477</v>
      </c>
      <c r="B515" s="466">
        <v>0</v>
      </c>
      <c r="C515" s="463"/>
      <c r="D515" s="464"/>
    </row>
    <row r="516" ht="25" customHeight="1" spans="1:4">
      <c r="A516" s="462" t="s">
        <v>478</v>
      </c>
      <c r="B516" s="463">
        <f>SUM(B517:B523)</f>
        <v>21272</v>
      </c>
      <c r="C516" s="463">
        <f>SUM(C517:C524)</f>
        <v>20011</v>
      </c>
      <c r="D516" s="464">
        <f t="shared" si="36"/>
        <v>-0.0592798044377586</v>
      </c>
    </row>
    <row r="517" ht="25" customHeight="1" spans="1:4">
      <c r="A517" s="462" t="s">
        <v>479</v>
      </c>
      <c r="B517" s="463">
        <v>3384</v>
      </c>
      <c r="C517" s="463">
        <v>8126</v>
      </c>
      <c r="D517" s="464">
        <f t="shared" si="36"/>
        <v>1.40130023640662</v>
      </c>
    </row>
    <row r="518" ht="25" customHeight="1" spans="1:4">
      <c r="A518" s="462" t="s">
        <v>480</v>
      </c>
      <c r="B518" s="463">
        <v>5350</v>
      </c>
      <c r="C518" s="463">
        <v>253</v>
      </c>
      <c r="D518" s="464">
        <f t="shared" si="36"/>
        <v>-0.952710280373832</v>
      </c>
    </row>
    <row r="519" ht="25" customHeight="1" spans="1:4">
      <c r="A519" s="462" t="s">
        <v>481</v>
      </c>
      <c r="B519" s="463">
        <v>0</v>
      </c>
      <c r="C519" s="463"/>
      <c r="D519" s="464"/>
    </row>
    <row r="520" ht="25" customHeight="1" spans="1:4">
      <c r="A520" s="462" t="s">
        <v>482</v>
      </c>
      <c r="B520" s="463">
        <v>0</v>
      </c>
      <c r="C520" s="463"/>
      <c r="D520" s="464"/>
    </row>
    <row r="521" ht="25" customHeight="1" spans="1:4">
      <c r="A521" s="462" t="s">
        <v>483</v>
      </c>
      <c r="B521" s="463">
        <v>11243</v>
      </c>
      <c r="C521" s="463">
        <v>11340</v>
      </c>
      <c r="D521" s="464">
        <f t="shared" ref="D521:D523" si="37">(C521-B521)/B521</f>
        <v>0.00862759050075603</v>
      </c>
    </row>
    <row r="522" ht="25" customHeight="1" spans="1:4">
      <c r="A522" s="462" t="s">
        <v>484</v>
      </c>
      <c r="B522" s="463">
        <v>401</v>
      </c>
      <c r="C522" s="463">
        <v>42</v>
      </c>
      <c r="D522" s="464">
        <f t="shared" si="37"/>
        <v>-0.895261845386534</v>
      </c>
    </row>
    <row r="523" ht="25" customHeight="1" spans="1:4">
      <c r="A523" s="470" t="s">
        <v>485</v>
      </c>
      <c r="B523" s="463">
        <v>894</v>
      </c>
      <c r="C523" s="463"/>
      <c r="D523" s="464">
        <f t="shared" si="37"/>
        <v>-1</v>
      </c>
    </row>
    <row r="524" ht="25" customHeight="1" spans="1:4">
      <c r="A524" s="462" t="s">
        <v>486</v>
      </c>
      <c r="B524" s="466"/>
      <c r="C524" s="463">
        <v>250</v>
      </c>
      <c r="D524" s="464"/>
    </row>
    <row r="525" ht="25" customHeight="1" spans="1:4">
      <c r="A525" s="462" t="s">
        <v>487</v>
      </c>
      <c r="B525" s="466">
        <v>0</v>
      </c>
      <c r="C525" s="463"/>
      <c r="D525" s="464"/>
    </row>
    <row r="526" ht="25" customHeight="1" spans="1:4">
      <c r="A526" s="462" t="s">
        <v>488</v>
      </c>
      <c r="B526" s="466">
        <v>0</v>
      </c>
      <c r="C526" s="463"/>
      <c r="D526" s="464"/>
    </row>
    <row r="527" ht="25" customHeight="1" spans="1:4">
      <c r="A527" s="462" t="s">
        <v>489</v>
      </c>
      <c r="B527" s="466">
        <v>0</v>
      </c>
      <c r="C527" s="463"/>
      <c r="D527" s="464"/>
    </row>
    <row r="528" ht="25" customHeight="1" spans="1:4">
      <c r="A528" s="462" t="s">
        <v>490</v>
      </c>
      <c r="B528" s="466">
        <v>0</v>
      </c>
      <c r="C528" s="463"/>
      <c r="D528" s="464"/>
    </row>
    <row r="529" ht="25" customHeight="1" spans="1:4">
      <c r="A529" s="462" t="s">
        <v>491</v>
      </c>
      <c r="B529" s="463">
        <f>SUM(B530:B538)</f>
        <v>214</v>
      </c>
      <c r="C529" s="463">
        <f>SUM(C530:C538)</f>
        <v>376</v>
      </c>
      <c r="D529" s="464">
        <f>(C529-B529)/B529</f>
        <v>0.757009345794392</v>
      </c>
    </row>
    <row r="530" ht="25" customHeight="1" spans="1:4">
      <c r="A530" s="462" t="s">
        <v>492</v>
      </c>
      <c r="B530" s="466">
        <v>0</v>
      </c>
      <c r="C530" s="463"/>
      <c r="D530" s="464"/>
    </row>
    <row r="531" ht="25" customHeight="1" spans="1:4">
      <c r="A531" s="462" t="s">
        <v>493</v>
      </c>
      <c r="B531" s="466">
        <v>0</v>
      </c>
      <c r="C531" s="463"/>
      <c r="D531" s="464"/>
    </row>
    <row r="532" ht="25" customHeight="1" spans="1:4">
      <c r="A532" s="462" t="s">
        <v>494</v>
      </c>
      <c r="B532" s="466">
        <v>0</v>
      </c>
      <c r="C532" s="463"/>
      <c r="D532" s="464"/>
    </row>
    <row r="533" ht="25" customHeight="1" spans="1:4">
      <c r="A533" s="462" t="s">
        <v>495</v>
      </c>
      <c r="B533" s="466">
        <v>0</v>
      </c>
      <c r="C533" s="463"/>
      <c r="D533" s="464"/>
    </row>
    <row r="534" ht="25" customHeight="1" spans="1:4">
      <c r="A534" s="462" t="s">
        <v>496</v>
      </c>
      <c r="B534" s="466">
        <v>0</v>
      </c>
      <c r="C534" s="463"/>
      <c r="D534" s="464"/>
    </row>
    <row r="535" ht="25" customHeight="1" spans="1:4">
      <c r="A535" s="462" t="s">
        <v>497</v>
      </c>
      <c r="B535" s="466">
        <v>0</v>
      </c>
      <c r="C535" s="463">
        <v>0</v>
      </c>
      <c r="D535" s="464"/>
    </row>
    <row r="536" ht="25" customHeight="1" spans="1:4">
      <c r="A536" s="462" t="s">
        <v>498</v>
      </c>
      <c r="B536" s="466">
        <v>0</v>
      </c>
      <c r="C536" s="463"/>
      <c r="D536" s="464"/>
    </row>
    <row r="537" ht="25" customHeight="1" spans="1:4">
      <c r="A537" s="462" t="s">
        <v>499</v>
      </c>
      <c r="B537" s="466">
        <v>0</v>
      </c>
      <c r="C537" s="463"/>
      <c r="D537" s="464"/>
    </row>
    <row r="538" ht="25" customHeight="1" spans="1:4">
      <c r="A538" s="462" t="s">
        <v>500</v>
      </c>
      <c r="B538" s="463">
        <v>214</v>
      </c>
      <c r="C538" s="463">
        <v>376</v>
      </c>
      <c r="D538" s="464">
        <f t="shared" ref="D538:D540" si="38">(C538-B538)/B538</f>
        <v>0.757009345794392</v>
      </c>
    </row>
    <row r="539" ht="25" customHeight="1" spans="1:4">
      <c r="A539" s="462" t="s">
        <v>501</v>
      </c>
      <c r="B539" s="463">
        <f>SUM(B540:B546)</f>
        <v>584</v>
      </c>
      <c r="C539" s="463">
        <f>SUM(C540:C546)</f>
        <v>178</v>
      </c>
      <c r="D539" s="464">
        <f t="shared" si="38"/>
        <v>-0.695205479452055</v>
      </c>
    </row>
    <row r="540" ht="25" customHeight="1" spans="1:4">
      <c r="A540" s="462" t="s">
        <v>502</v>
      </c>
      <c r="B540" s="463">
        <v>72</v>
      </c>
      <c r="C540" s="463"/>
      <c r="D540" s="464">
        <f t="shared" si="38"/>
        <v>-1</v>
      </c>
    </row>
    <row r="541" ht="25" customHeight="1" spans="1:4">
      <c r="A541" s="462" t="s">
        <v>503</v>
      </c>
      <c r="B541" s="463"/>
      <c r="C541" s="463"/>
      <c r="D541" s="464"/>
    </row>
    <row r="542" ht="39" customHeight="1" spans="1:4">
      <c r="A542" s="462" t="s">
        <v>504</v>
      </c>
      <c r="B542" s="463"/>
      <c r="C542" s="463"/>
      <c r="D542" s="464"/>
    </row>
    <row r="543" ht="25" customHeight="1" spans="1:4">
      <c r="A543" s="462" t="s">
        <v>505</v>
      </c>
      <c r="B543" s="463">
        <v>0</v>
      </c>
      <c r="C543" s="463"/>
      <c r="D543" s="464"/>
    </row>
    <row r="544" ht="46" customHeight="1" spans="1:4">
      <c r="A544" s="462" t="s">
        <v>506</v>
      </c>
      <c r="B544" s="463"/>
      <c r="C544" s="463"/>
      <c r="D544" s="464"/>
    </row>
    <row r="545" ht="25" customHeight="1" spans="1:4">
      <c r="A545" s="462" t="s">
        <v>507</v>
      </c>
      <c r="B545" s="463"/>
      <c r="C545" s="463"/>
      <c r="D545" s="464"/>
    </row>
    <row r="546" ht="25" customHeight="1" spans="1:4">
      <c r="A546" s="462" t="s">
        <v>508</v>
      </c>
      <c r="B546" s="463">
        <v>512</v>
      </c>
      <c r="C546" s="463">
        <v>178</v>
      </c>
      <c r="D546" s="464">
        <f t="shared" ref="D546:D549" si="39">(C546-B546)/B546</f>
        <v>-0.65234375</v>
      </c>
    </row>
    <row r="547" ht="25" customHeight="1" spans="1:4">
      <c r="A547" s="462" t="s">
        <v>509</v>
      </c>
      <c r="B547" s="463">
        <f>SUM(B548:B553)</f>
        <v>118</v>
      </c>
      <c r="C547" s="463">
        <f>SUM(C548:C553)</f>
        <v>597</v>
      </c>
      <c r="D547" s="464">
        <f t="shared" si="39"/>
        <v>4.05932203389831</v>
      </c>
    </row>
    <row r="548" ht="25" customHeight="1" spans="1:4">
      <c r="A548" s="462" t="s">
        <v>510</v>
      </c>
      <c r="B548" s="465"/>
      <c r="C548" s="463"/>
      <c r="D548" s="464"/>
    </row>
    <row r="549" ht="25" customHeight="1" spans="1:4">
      <c r="A549" s="462" t="s">
        <v>511</v>
      </c>
      <c r="B549" s="463">
        <v>118</v>
      </c>
      <c r="C549" s="463"/>
      <c r="D549" s="464">
        <f t="shared" si="39"/>
        <v>-1</v>
      </c>
    </row>
    <row r="550" ht="25" customHeight="1" spans="1:4">
      <c r="A550" s="462" t="s">
        <v>512</v>
      </c>
      <c r="B550" s="465"/>
      <c r="C550" s="463"/>
      <c r="D550" s="464"/>
    </row>
    <row r="551" ht="25" customHeight="1" spans="1:4">
      <c r="A551" s="462" t="s">
        <v>513</v>
      </c>
      <c r="B551" s="466">
        <v>0</v>
      </c>
      <c r="C551" s="463">
        <v>0</v>
      </c>
      <c r="D551" s="464"/>
    </row>
    <row r="552" ht="25" customHeight="1" spans="1:4">
      <c r="A552" s="462" t="s">
        <v>514</v>
      </c>
      <c r="B552" s="466"/>
      <c r="C552" s="463"/>
      <c r="D552" s="464"/>
    </row>
    <row r="553" ht="25" customHeight="1" spans="1:4">
      <c r="A553" s="462" t="s">
        <v>515</v>
      </c>
      <c r="B553" s="466"/>
      <c r="C553" s="463">
        <v>597</v>
      </c>
      <c r="D553" s="464"/>
    </row>
    <row r="554" ht="25" customHeight="1" spans="1:4">
      <c r="A554" s="462" t="s">
        <v>516</v>
      </c>
      <c r="B554" s="463">
        <f>SUM(B555:B559)</f>
        <v>80</v>
      </c>
      <c r="C554" s="463">
        <f>SUM(C555:C559)</f>
        <v>82</v>
      </c>
      <c r="D554" s="464">
        <f t="shared" ref="D554:D558" si="40">(C554-B554)/B554</f>
        <v>0.025</v>
      </c>
    </row>
    <row r="555" ht="25" customHeight="1" spans="1:4">
      <c r="A555" s="462" t="s">
        <v>517</v>
      </c>
      <c r="B555" s="463">
        <v>30</v>
      </c>
      <c r="C555" s="463">
        <v>30</v>
      </c>
      <c r="D555" s="464">
        <f t="shared" si="40"/>
        <v>0</v>
      </c>
    </row>
    <row r="556" ht="25" customHeight="1" spans="1:4">
      <c r="A556" s="462" t="s">
        <v>518</v>
      </c>
      <c r="B556" s="463"/>
      <c r="C556" s="463"/>
      <c r="D556" s="464"/>
    </row>
    <row r="557" ht="25" customHeight="1" spans="1:4">
      <c r="A557" s="462" t="s">
        <v>519</v>
      </c>
      <c r="B557" s="463">
        <v>0</v>
      </c>
      <c r="C557" s="463"/>
      <c r="D557" s="464"/>
    </row>
    <row r="558" ht="25" customHeight="1" spans="1:4">
      <c r="A558" s="462" t="s">
        <v>520</v>
      </c>
      <c r="B558" s="463">
        <v>50</v>
      </c>
      <c r="C558" s="463">
        <v>52</v>
      </c>
      <c r="D558" s="464">
        <f t="shared" si="40"/>
        <v>0.04</v>
      </c>
    </row>
    <row r="559" ht="39" customHeight="1" spans="1:4">
      <c r="A559" s="462" t="s">
        <v>521</v>
      </c>
      <c r="B559" s="465">
        <v>0</v>
      </c>
      <c r="C559" s="463">
        <v>0</v>
      </c>
      <c r="D559" s="464"/>
    </row>
    <row r="560" ht="25" customHeight="1" spans="1:4">
      <c r="A560" s="462" t="s">
        <v>522</v>
      </c>
      <c r="B560" s="465"/>
      <c r="C560" s="463"/>
      <c r="D560" s="464"/>
    </row>
    <row r="561" ht="41" customHeight="1" spans="1:4">
      <c r="A561" s="462" t="s">
        <v>523</v>
      </c>
      <c r="B561" s="465">
        <v>0</v>
      </c>
      <c r="C561" s="463">
        <v>0</v>
      </c>
      <c r="D561" s="464"/>
    </row>
    <row r="562" ht="25" customHeight="1" spans="1:4">
      <c r="A562" s="462" t="s">
        <v>524</v>
      </c>
      <c r="B562" s="463">
        <f>SUM(B563:B570)</f>
        <v>321</v>
      </c>
      <c r="C562" s="463">
        <f>SUM(C563:C570)</f>
        <v>267</v>
      </c>
      <c r="D562" s="464">
        <f t="shared" ref="D562:D567" si="41">(C562-B562)/B562</f>
        <v>-0.168224299065421</v>
      </c>
    </row>
    <row r="563" ht="25" customHeight="1" spans="1:4">
      <c r="A563" s="462" t="s">
        <v>121</v>
      </c>
      <c r="B563" s="463">
        <v>129</v>
      </c>
      <c r="C563" s="463">
        <v>148</v>
      </c>
      <c r="D563" s="464">
        <f t="shared" si="41"/>
        <v>0.147286821705426</v>
      </c>
    </row>
    <row r="564" ht="25" customHeight="1" spans="1:4">
      <c r="A564" s="462" t="s">
        <v>122</v>
      </c>
      <c r="B564" s="463"/>
      <c r="C564" s="463"/>
      <c r="D564" s="464"/>
    </row>
    <row r="565" ht="25" customHeight="1" spans="1:4">
      <c r="A565" s="462" t="s">
        <v>123</v>
      </c>
      <c r="B565" s="463"/>
      <c r="C565" s="463"/>
      <c r="D565" s="464"/>
    </row>
    <row r="566" ht="25" customHeight="1" spans="1:4">
      <c r="A566" s="462" t="s">
        <v>525</v>
      </c>
      <c r="B566" s="463">
        <v>30</v>
      </c>
      <c r="C566" s="463">
        <v>30</v>
      </c>
      <c r="D566" s="464">
        <f t="shared" si="41"/>
        <v>0</v>
      </c>
    </row>
    <row r="567" ht="25" customHeight="1" spans="1:4">
      <c r="A567" s="462" t="s">
        <v>526</v>
      </c>
      <c r="B567" s="463">
        <v>110</v>
      </c>
      <c r="C567" s="463">
        <v>89</v>
      </c>
      <c r="D567" s="464">
        <f t="shared" si="41"/>
        <v>-0.190909090909091</v>
      </c>
    </row>
    <row r="568" ht="25" customHeight="1" spans="1:4">
      <c r="A568" s="462" t="s">
        <v>527</v>
      </c>
      <c r="B568" s="463"/>
      <c r="C568" s="463"/>
      <c r="D568" s="464"/>
    </row>
    <row r="569" ht="25" customHeight="1" spans="1:4">
      <c r="A569" s="462" t="s">
        <v>528</v>
      </c>
      <c r="B569" s="463"/>
      <c r="C569" s="463"/>
      <c r="D569" s="464"/>
    </row>
    <row r="570" ht="25" customHeight="1" spans="1:4">
      <c r="A570" s="462" t="s">
        <v>529</v>
      </c>
      <c r="B570" s="463">
        <v>52</v>
      </c>
      <c r="C570" s="463"/>
      <c r="D570" s="464">
        <f t="shared" ref="D570:D573" si="42">(C570-B570)/B570</f>
        <v>-1</v>
      </c>
    </row>
    <row r="571" ht="25" customHeight="1" spans="1:4">
      <c r="A571" s="462" t="s">
        <v>530</v>
      </c>
      <c r="B571" s="463">
        <f>SUM(B572:B575)</f>
        <v>60</v>
      </c>
      <c r="C571" s="463">
        <f>SUM(C572:C575)</f>
        <v>59</v>
      </c>
      <c r="D571" s="464">
        <f t="shared" si="42"/>
        <v>-0.0166666666666667</v>
      </c>
    </row>
    <row r="572" ht="25" customHeight="1" spans="1:4">
      <c r="A572" s="462" t="s">
        <v>121</v>
      </c>
      <c r="B572" s="463">
        <v>40</v>
      </c>
      <c r="C572" s="463">
        <v>49</v>
      </c>
      <c r="D572" s="464">
        <f t="shared" si="42"/>
        <v>0.225</v>
      </c>
    </row>
    <row r="573" ht="25" customHeight="1" spans="1:4">
      <c r="A573" s="462" t="s">
        <v>122</v>
      </c>
      <c r="B573" s="463">
        <v>5</v>
      </c>
      <c r="C573" s="463">
        <v>5</v>
      </c>
      <c r="D573" s="464">
        <f t="shared" si="42"/>
        <v>0</v>
      </c>
    </row>
    <row r="574" ht="25" customHeight="1" spans="1:4">
      <c r="A574" s="462" t="s">
        <v>123</v>
      </c>
      <c r="B574" s="463"/>
      <c r="C574" s="463"/>
      <c r="D574" s="464"/>
    </row>
    <row r="575" ht="25" customHeight="1" spans="1:4">
      <c r="A575" s="462" t="s">
        <v>531</v>
      </c>
      <c r="B575" s="463">
        <v>15</v>
      </c>
      <c r="C575" s="463">
        <v>5</v>
      </c>
      <c r="D575" s="464">
        <f t="shared" ref="D575:D579" si="43">(C575-B575)/B575</f>
        <v>-0.666666666666667</v>
      </c>
    </row>
    <row r="576" ht="25" customHeight="1" spans="1:4">
      <c r="A576" s="462" t="s">
        <v>532</v>
      </c>
      <c r="B576" s="463">
        <f>SUM(B577:B578)</f>
        <v>155</v>
      </c>
      <c r="C576" s="463">
        <f>SUM(C577:C578)</f>
        <v>316</v>
      </c>
      <c r="D576" s="464">
        <f t="shared" si="43"/>
        <v>1.03870967741935</v>
      </c>
    </row>
    <row r="577" ht="25" customHeight="1" spans="1:4">
      <c r="A577" s="462" t="s">
        <v>533</v>
      </c>
      <c r="B577" s="463">
        <v>22</v>
      </c>
      <c r="C577" s="463">
        <v>66</v>
      </c>
      <c r="D577" s="464">
        <f t="shared" si="43"/>
        <v>2</v>
      </c>
    </row>
    <row r="578" ht="25" customHeight="1" spans="1:4">
      <c r="A578" s="462" t="s">
        <v>534</v>
      </c>
      <c r="B578" s="463">
        <v>133</v>
      </c>
      <c r="C578" s="463">
        <v>250</v>
      </c>
      <c r="D578" s="464">
        <f t="shared" si="43"/>
        <v>0.879699248120301</v>
      </c>
    </row>
    <row r="579" ht="25" customHeight="1" spans="1:4">
      <c r="A579" s="462" t="s">
        <v>535</v>
      </c>
      <c r="B579" s="463">
        <f>SUM(B580:B581)</f>
        <v>5</v>
      </c>
      <c r="C579" s="463">
        <f>SUM(C580:C581)</f>
        <v>25</v>
      </c>
      <c r="D579" s="464">
        <f t="shared" si="43"/>
        <v>4</v>
      </c>
    </row>
    <row r="580" ht="25" customHeight="1" spans="1:4">
      <c r="A580" s="462" t="s">
        <v>536</v>
      </c>
      <c r="B580" s="465"/>
      <c r="C580" s="463"/>
      <c r="D580" s="464"/>
    </row>
    <row r="581" ht="25" customHeight="1" spans="1:4">
      <c r="A581" s="462" t="s">
        <v>537</v>
      </c>
      <c r="B581" s="463">
        <v>5</v>
      </c>
      <c r="C581" s="463">
        <v>25</v>
      </c>
      <c r="D581" s="464">
        <f>(C581-B581)/B581</f>
        <v>4</v>
      </c>
    </row>
    <row r="582" ht="25" customHeight="1" spans="1:4">
      <c r="A582" s="462" t="s">
        <v>538</v>
      </c>
      <c r="B582" s="466"/>
      <c r="C582" s="463">
        <v>0</v>
      </c>
      <c r="D582" s="464"/>
    </row>
    <row r="583" ht="25" customHeight="1" spans="1:4">
      <c r="A583" s="462" t="s">
        <v>539</v>
      </c>
      <c r="B583" s="466"/>
      <c r="C583" s="463">
        <v>0</v>
      </c>
      <c r="D583" s="464"/>
    </row>
    <row r="584" ht="25" customHeight="1" spans="1:4">
      <c r="A584" s="462" t="s">
        <v>540</v>
      </c>
      <c r="B584" s="465"/>
      <c r="C584" s="463"/>
      <c r="D584" s="464"/>
    </row>
    <row r="585" ht="25" customHeight="1" spans="1:4">
      <c r="A585" s="462" t="s">
        <v>541</v>
      </c>
      <c r="B585" s="466">
        <v>0</v>
      </c>
      <c r="C585" s="463"/>
      <c r="D585" s="464"/>
    </row>
    <row r="586" ht="25" customHeight="1" spans="1:4">
      <c r="A586" s="462" t="s">
        <v>542</v>
      </c>
      <c r="B586" s="466">
        <v>0</v>
      </c>
      <c r="C586" s="463"/>
      <c r="D586" s="464"/>
    </row>
    <row r="587" ht="25" customHeight="1" spans="1:4">
      <c r="A587" s="462" t="s">
        <v>543</v>
      </c>
      <c r="B587" s="466">
        <v>0</v>
      </c>
      <c r="C587" s="463"/>
      <c r="D587" s="464"/>
    </row>
    <row r="588" ht="40" customHeight="1" spans="1:4">
      <c r="A588" s="462" t="s">
        <v>544</v>
      </c>
      <c r="B588" s="466"/>
      <c r="C588" s="463">
        <f>SUM(C589:C590)</f>
        <v>0</v>
      </c>
      <c r="D588" s="464"/>
    </row>
    <row r="589" s="422" customFormat="1" ht="25" customHeight="1" spans="1:4">
      <c r="A589" s="462" t="s">
        <v>545</v>
      </c>
      <c r="B589" s="465"/>
      <c r="C589" s="463"/>
      <c r="D589" s="464"/>
    </row>
    <row r="590" ht="25" customHeight="1" spans="1:4">
      <c r="A590" s="462" t="s">
        <v>546</v>
      </c>
      <c r="B590" s="465"/>
      <c r="C590" s="463"/>
      <c r="D590" s="464"/>
    </row>
    <row r="591" ht="25" customHeight="1" spans="1:4">
      <c r="A591" s="462" t="s">
        <v>547</v>
      </c>
      <c r="B591" s="463">
        <f>SUM(B592:B594)</f>
        <v>53</v>
      </c>
      <c r="C591" s="463">
        <f>SUM(C592:C594)</f>
        <v>579</v>
      </c>
      <c r="D591" s="464">
        <f>(C591-B591)/B591</f>
        <v>9.92452830188679</v>
      </c>
    </row>
    <row r="592" ht="25" customHeight="1" spans="1:4">
      <c r="A592" s="470" t="s">
        <v>548</v>
      </c>
      <c r="B592" s="465">
        <v>0</v>
      </c>
      <c r="C592" s="463"/>
      <c r="D592" s="464"/>
    </row>
    <row r="593" ht="25" customHeight="1" spans="1:4">
      <c r="A593" s="470" t="s">
        <v>549</v>
      </c>
      <c r="B593" s="463">
        <v>53</v>
      </c>
      <c r="C593" s="463">
        <v>579</v>
      </c>
      <c r="D593" s="464">
        <f>(C593-B593)/B593</f>
        <v>9.92452830188679</v>
      </c>
    </row>
    <row r="594" s="422" customFormat="1" ht="25" customHeight="1" spans="1:4">
      <c r="A594" s="470" t="s">
        <v>550</v>
      </c>
      <c r="B594" s="466">
        <v>0</v>
      </c>
      <c r="C594" s="463"/>
      <c r="D594" s="464"/>
    </row>
    <row r="595" ht="25" customHeight="1" spans="1:4">
      <c r="A595" s="462" t="s">
        <v>551</v>
      </c>
      <c r="B595" s="466">
        <v>0</v>
      </c>
      <c r="C595" s="463"/>
      <c r="D595" s="464"/>
    </row>
    <row r="596" ht="25" customHeight="1" spans="1:4">
      <c r="A596" s="462" t="s">
        <v>552</v>
      </c>
      <c r="B596" s="466">
        <v>0</v>
      </c>
      <c r="C596" s="463"/>
      <c r="D596" s="464"/>
    </row>
    <row r="597" ht="25" customHeight="1" spans="1:4">
      <c r="A597" s="462" t="s">
        <v>553</v>
      </c>
      <c r="B597" s="466">
        <v>0</v>
      </c>
      <c r="C597" s="463"/>
      <c r="D597" s="464"/>
    </row>
    <row r="598" ht="25" customHeight="1" spans="1:4">
      <c r="A598" s="462" t="s">
        <v>554</v>
      </c>
      <c r="B598" s="466">
        <v>0</v>
      </c>
      <c r="C598" s="463"/>
      <c r="D598" s="464"/>
    </row>
    <row r="599" ht="25" customHeight="1" spans="1:4">
      <c r="A599" s="462" t="s">
        <v>555</v>
      </c>
      <c r="B599" s="466">
        <v>0</v>
      </c>
      <c r="C599" s="463"/>
      <c r="D599" s="464"/>
    </row>
    <row r="600" ht="25" customHeight="1" spans="1:4">
      <c r="A600" s="462" t="s">
        <v>556</v>
      </c>
      <c r="B600" s="466"/>
      <c r="C600" s="463">
        <f>SUM(C601:C606)</f>
        <v>0</v>
      </c>
      <c r="D600" s="464"/>
    </row>
    <row r="601" ht="25" customHeight="1" spans="1:4">
      <c r="A601" s="462" t="s">
        <v>557</v>
      </c>
      <c r="B601" s="466"/>
      <c r="C601" s="463"/>
      <c r="D601" s="464"/>
    </row>
    <row r="602" ht="25" customHeight="1" spans="1:4">
      <c r="A602" s="462" t="s">
        <v>122</v>
      </c>
      <c r="B602" s="466"/>
      <c r="C602" s="463"/>
      <c r="D602" s="464"/>
    </row>
    <row r="603" ht="25" customHeight="1" spans="1:4">
      <c r="A603" s="462" t="s">
        <v>123</v>
      </c>
      <c r="B603" s="466"/>
      <c r="C603" s="463"/>
      <c r="D603" s="464"/>
    </row>
    <row r="604" ht="25" customHeight="1" spans="1:4">
      <c r="A604" s="462" t="s">
        <v>558</v>
      </c>
      <c r="B604" s="466"/>
      <c r="C604" s="463"/>
      <c r="D604" s="464"/>
    </row>
    <row r="605" ht="25" customHeight="1" spans="1:4">
      <c r="A605" s="462" t="s">
        <v>559</v>
      </c>
      <c r="B605" s="466"/>
      <c r="C605" s="463"/>
      <c r="D605" s="464"/>
    </row>
    <row r="606" ht="25" customHeight="1" spans="1:4">
      <c r="A606" s="462" t="s">
        <v>560</v>
      </c>
      <c r="B606" s="466"/>
      <c r="C606" s="463"/>
      <c r="D606" s="464"/>
    </row>
    <row r="607" ht="25" customHeight="1" spans="1:4">
      <c r="A607" s="462" t="s">
        <v>561</v>
      </c>
      <c r="B607" s="466"/>
      <c r="C607" s="463"/>
      <c r="D607" s="464"/>
    </row>
    <row r="608" ht="25" customHeight="1" spans="1:4">
      <c r="A608" s="462" t="s">
        <v>562</v>
      </c>
      <c r="B608" s="466"/>
      <c r="C608" s="463">
        <f>SUM(C609:C610)</f>
        <v>0</v>
      </c>
      <c r="D608" s="464"/>
    </row>
    <row r="609" ht="25" customHeight="1" spans="1:4">
      <c r="A609" s="462" t="s">
        <v>563</v>
      </c>
      <c r="B609" s="466"/>
      <c r="C609" s="463"/>
      <c r="D609" s="464"/>
    </row>
    <row r="610" ht="25" customHeight="1" spans="1:4">
      <c r="A610" s="462" t="s">
        <v>564</v>
      </c>
      <c r="B610" s="466"/>
      <c r="C610" s="463"/>
      <c r="D610" s="464"/>
    </row>
    <row r="611" ht="25" customHeight="1" spans="1:4">
      <c r="A611" s="462" t="s">
        <v>565</v>
      </c>
      <c r="B611" s="463">
        <f>SUM(B612)</f>
        <v>6611</v>
      </c>
      <c r="C611" s="463">
        <f>SUM(C612)</f>
        <v>0</v>
      </c>
      <c r="D611" s="464">
        <f t="shared" ref="D611:D615" si="44">(C611-B611)/B611</f>
        <v>-1</v>
      </c>
    </row>
    <row r="612" ht="25" customHeight="1" spans="1:4">
      <c r="A612" s="462" t="s">
        <v>566</v>
      </c>
      <c r="B612" s="463">
        <v>6611</v>
      </c>
      <c r="C612" s="463"/>
      <c r="D612" s="464">
        <f t="shared" si="44"/>
        <v>-1</v>
      </c>
    </row>
    <row r="613" ht="25" customHeight="1" spans="1:4">
      <c r="A613" s="459" t="s">
        <v>567</v>
      </c>
      <c r="B613" s="474">
        <f>SUM(B614,B619,B632,B636,B648,B651,B655,B660,B664,B668,B671,B680,B682)</f>
        <v>24022</v>
      </c>
      <c r="C613" s="460">
        <f>SUM(C614,C619,C632,C636,C648,C651,C655,C660,C664,C668,C671,C680,C682)</f>
        <v>20301</v>
      </c>
      <c r="D613" s="461">
        <f t="shared" si="44"/>
        <v>-0.154899675297644</v>
      </c>
    </row>
    <row r="614" ht="25" customHeight="1" spans="1:4">
      <c r="A614" s="462" t="s">
        <v>568</v>
      </c>
      <c r="B614" s="463">
        <f>SUM(B615:B618)</f>
        <v>532</v>
      </c>
      <c r="C614" s="463">
        <f>SUM(C615:C618)</f>
        <v>580</v>
      </c>
      <c r="D614" s="464">
        <f t="shared" si="44"/>
        <v>0.0902255639097744</v>
      </c>
    </row>
    <row r="615" ht="25" customHeight="1" spans="1:4">
      <c r="A615" s="462" t="s">
        <v>121</v>
      </c>
      <c r="B615" s="463">
        <v>302</v>
      </c>
      <c r="C615" s="463">
        <v>352</v>
      </c>
      <c r="D615" s="464">
        <f t="shared" si="44"/>
        <v>0.165562913907285</v>
      </c>
    </row>
    <row r="616" ht="25" customHeight="1" spans="1:4">
      <c r="A616" s="462" t="s">
        <v>122</v>
      </c>
      <c r="B616" s="463">
        <v>0</v>
      </c>
      <c r="C616" s="463"/>
      <c r="D616" s="464"/>
    </row>
    <row r="617" ht="25" customHeight="1" spans="1:4">
      <c r="A617" s="462" t="s">
        <v>123</v>
      </c>
      <c r="B617" s="463">
        <v>0</v>
      </c>
      <c r="C617" s="463"/>
      <c r="D617" s="464"/>
    </row>
    <row r="618" ht="25" customHeight="1" spans="1:4">
      <c r="A618" s="470" t="s">
        <v>569</v>
      </c>
      <c r="B618" s="463">
        <v>230</v>
      </c>
      <c r="C618" s="463">
        <v>228</v>
      </c>
      <c r="D618" s="464">
        <f t="shared" ref="D618:D621" si="45">(C618-B618)/B618</f>
        <v>-0.00869565217391304</v>
      </c>
    </row>
    <row r="619" ht="25" customHeight="1" spans="1:4">
      <c r="A619" s="462" t="s">
        <v>570</v>
      </c>
      <c r="B619" s="463">
        <f>SUM(B620:B631)</f>
        <v>3780</v>
      </c>
      <c r="C619" s="463">
        <f>SUM(C620:C631)</f>
        <v>3372</v>
      </c>
      <c r="D619" s="464">
        <f t="shared" si="45"/>
        <v>-0.107936507936508</v>
      </c>
    </row>
    <row r="620" ht="25" customHeight="1" spans="1:4">
      <c r="A620" s="462" t="s">
        <v>571</v>
      </c>
      <c r="B620" s="463">
        <v>2772</v>
      </c>
      <c r="C620" s="463">
        <v>1948</v>
      </c>
      <c r="D620" s="464">
        <f t="shared" si="45"/>
        <v>-0.297258297258297</v>
      </c>
    </row>
    <row r="621" ht="25" customHeight="1" spans="1:4">
      <c r="A621" s="462" t="s">
        <v>572</v>
      </c>
      <c r="B621" s="463">
        <v>768</v>
      </c>
      <c r="C621" s="463">
        <v>617</v>
      </c>
      <c r="D621" s="464">
        <f t="shared" si="45"/>
        <v>-0.196614583333333</v>
      </c>
    </row>
    <row r="622" ht="25" customHeight="1" spans="1:4">
      <c r="A622" s="462" t="s">
        <v>573</v>
      </c>
      <c r="B622" s="466">
        <v>0</v>
      </c>
      <c r="C622" s="463">
        <v>0</v>
      </c>
      <c r="D622" s="464"/>
    </row>
    <row r="623" ht="25" customHeight="1" spans="1:4">
      <c r="A623" s="462" t="s">
        <v>574</v>
      </c>
      <c r="B623" s="466">
        <v>0</v>
      </c>
      <c r="C623" s="463"/>
      <c r="D623" s="464"/>
    </row>
    <row r="624" ht="25" customHeight="1" spans="1:4">
      <c r="A624" s="462" t="s">
        <v>575</v>
      </c>
      <c r="B624" s="466">
        <v>0</v>
      </c>
      <c r="C624" s="463">
        <v>0</v>
      </c>
      <c r="D624" s="464"/>
    </row>
    <row r="625" ht="25" customHeight="1" spans="1:4">
      <c r="A625" s="462" t="s">
        <v>576</v>
      </c>
      <c r="B625" s="466">
        <v>0</v>
      </c>
      <c r="C625" s="463">
        <v>807</v>
      </c>
      <c r="D625" s="464"/>
    </row>
    <row r="626" ht="25" customHeight="1" spans="1:4">
      <c r="A626" s="462" t="s">
        <v>577</v>
      </c>
      <c r="B626" s="466">
        <v>0</v>
      </c>
      <c r="C626" s="463">
        <v>0</v>
      </c>
      <c r="D626" s="464"/>
    </row>
    <row r="627" ht="25" customHeight="1" spans="1:4">
      <c r="A627" s="462" t="s">
        <v>578</v>
      </c>
      <c r="B627" s="466">
        <v>0</v>
      </c>
      <c r="C627" s="463">
        <v>0</v>
      </c>
      <c r="D627" s="464"/>
    </row>
    <row r="628" ht="25" customHeight="1" spans="1:4">
      <c r="A628" s="462" t="s">
        <v>579</v>
      </c>
      <c r="B628" s="466">
        <v>0</v>
      </c>
      <c r="C628" s="463">
        <v>0</v>
      </c>
      <c r="D628" s="464"/>
    </row>
    <row r="629" ht="25" customHeight="1" spans="1:4">
      <c r="A629" s="462" t="s">
        <v>580</v>
      </c>
      <c r="B629" s="466">
        <v>0</v>
      </c>
      <c r="C629" s="463">
        <v>0</v>
      </c>
      <c r="D629" s="464"/>
    </row>
    <row r="630" ht="37" customHeight="1" spans="1:4">
      <c r="A630" s="462" t="s">
        <v>581</v>
      </c>
      <c r="B630" s="466">
        <v>0</v>
      </c>
      <c r="C630" s="463"/>
      <c r="D630" s="464"/>
    </row>
    <row r="631" ht="40" customHeight="1" spans="1:4">
      <c r="A631" s="462" t="s">
        <v>582</v>
      </c>
      <c r="B631" s="463">
        <v>240</v>
      </c>
      <c r="C631" s="463"/>
      <c r="D631" s="464">
        <f t="shared" ref="D631:D639" si="46">(C631-B631)/B631</f>
        <v>-1</v>
      </c>
    </row>
    <row r="632" ht="42" customHeight="1" spans="1:4">
      <c r="A632" s="459" t="s">
        <v>583</v>
      </c>
      <c r="B632" s="460">
        <f>SUM(B634:B635)</f>
        <v>3293</v>
      </c>
      <c r="C632" s="460">
        <f>SUM(C634:C635)</f>
        <v>2856</v>
      </c>
      <c r="D632" s="461">
        <f t="shared" si="46"/>
        <v>-0.132705739447312</v>
      </c>
    </row>
    <row r="633" ht="25" customHeight="1" spans="1:4">
      <c r="A633" s="462" t="s">
        <v>584</v>
      </c>
      <c r="B633" s="466">
        <v>0</v>
      </c>
      <c r="C633" s="463"/>
      <c r="D633" s="464"/>
    </row>
    <row r="634" ht="25" customHeight="1" spans="1:4">
      <c r="A634" s="462" t="s">
        <v>585</v>
      </c>
      <c r="B634" s="463">
        <v>2801</v>
      </c>
      <c r="C634" s="463">
        <v>2856</v>
      </c>
      <c r="D634" s="464">
        <f t="shared" si="46"/>
        <v>0.0196358443413067</v>
      </c>
    </row>
    <row r="635" ht="25" customHeight="1" spans="1:4">
      <c r="A635" s="462" t="s">
        <v>586</v>
      </c>
      <c r="B635" s="463">
        <v>492</v>
      </c>
      <c r="C635" s="463"/>
      <c r="D635" s="464">
        <f t="shared" si="46"/>
        <v>-1</v>
      </c>
    </row>
    <row r="636" ht="25" customHeight="1" spans="1:4">
      <c r="A636" s="462" t="s">
        <v>587</v>
      </c>
      <c r="B636" s="463">
        <f>SUM(B637:B647)</f>
        <v>3961</v>
      </c>
      <c r="C636" s="463">
        <f>SUM(C637:C647)</f>
        <v>1290</v>
      </c>
      <c r="D636" s="464">
        <f t="shared" si="46"/>
        <v>-0.674324665488513</v>
      </c>
    </row>
    <row r="637" ht="25" customHeight="1" spans="1:4">
      <c r="A637" s="462" t="s">
        <v>588</v>
      </c>
      <c r="B637" s="463">
        <v>660</v>
      </c>
      <c r="C637" s="463">
        <v>760</v>
      </c>
      <c r="D637" s="464">
        <f t="shared" si="46"/>
        <v>0.151515151515152</v>
      </c>
    </row>
    <row r="638" ht="25" customHeight="1" spans="1:4">
      <c r="A638" s="462" t="s">
        <v>589</v>
      </c>
      <c r="B638" s="463">
        <v>194</v>
      </c>
      <c r="C638" s="463">
        <v>182</v>
      </c>
      <c r="D638" s="464">
        <f t="shared" si="46"/>
        <v>-0.0618556701030928</v>
      </c>
    </row>
    <row r="639" ht="25" customHeight="1" spans="1:4">
      <c r="A639" s="462" t="s">
        <v>590</v>
      </c>
      <c r="B639" s="463">
        <v>784</v>
      </c>
      <c r="C639" s="463"/>
      <c r="D639" s="464">
        <f t="shared" si="46"/>
        <v>-1</v>
      </c>
    </row>
    <row r="640" ht="25" customHeight="1" spans="1:4">
      <c r="A640" s="462" t="s">
        <v>591</v>
      </c>
      <c r="B640" s="465">
        <v>0</v>
      </c>
      <c r="C640" s="463"/>
      <c r="D640" s="464"/>
    </row>
    <row r="641" ht="25" customHeight="1" spans="1:4">
      <c r="A641" s="462" t="s">
        <v>592</v>
      </c>
      <c r="B641" s="465">
        <v>0</v>
      </c>
      <c r="C641" s="463">
        <v>0</v>
      </c>
      <c r="D641" s="464"/>
    </row>
    <row r="642" ht="25" customHeight="1" spans="1:4">
      <c r="A642" s="462" t="s">
        <v>593</v>
      </c>
      <c r="B642" s="465">
        <v>0</v>
      </c>
      <c r="C642" s="463">
        <v>0</v>
      </c>
      <c r="D642" s="464"/>
    </row>
    <row r="643" ht="25" customHeight="1" spans="1:4">
      <c r="A643" s="462" t="s">
        <v>594</v>
      </c>
      <c r="B643" s="465">
        <v>0</v>
      </c>
      <c r="C643" s="463">
        <v>0</v>
      </c>
      <c r="D643" s="464"/>
    </row>
    <row r="644" ht="25" customHeight="1" spans="1:4">
      <c r="A644" s="462" t="s">
        <v>595</v>
      </c>
      <c r="B644" s="463">
        <v>1866</v>
      </c>
      <c r="C644" s="463">
        <v>164</v>
      </c>
      <c r="D644" s="464">
        <f t="shared" ref="D644:D647" si="47">(C644-B644)/B644</f>
        <v>-0.912111468381565</v>
      </c>
    </row>
    <row r="645" ht="25" customHeight="1" spans="1:4">
      <c r="A645" s="462" t="s">
        <v>596</v>
      </c>
      <c r="B645" s="463">
        <v>342</v>
      </c>
      <c r="C645" s="463">
        <v>82</v>
      </c>
      <c r="D645" s="464">
        <f t="shared" si="47"/>
        <v>-0.760233918128655</v>
      </c>
    </row>
    <row r="646" ht="25" customHeight="1" spans="1:4">
      <c r="A646" s="462" t="s">
        <v>597</v>
      </c>
      <c r="B646" s="463">
        <v>0</v>
      </c>
      <c r="C646" s="463"/>
      <c r="D646" s="464"/>
    </row>
    <row r="647" ht="40" customHeight="1" spans="1:4">
      <c r="A647" s="462" t="s">
        <v>598</v>
      </c>
      <c r="B647" s="463">
        <v>115</v>
      </c>
      <c r="C647" s="463">
        <v>102</v>
      </c>
      <c r="D647" s="464">
        <f t="shared" si="47"/>
        <v>-0.11304347826087</v>
      </c>
    </row>
    <row r="648" ht="25" customHeight="1" spans="1:4">
      <c r="A648" s="462" t="s">
        <v>599</v>
      </c>
      <c r="B648" s="466"/>
      <c r="C648" s="463"/>
      <c r="D648" s="464"/>
    </row>
    <row r="649" ht="25" customHeight="1" spans="1:4">
      <c r="A649" s="462" t="s">
        <v>600</v>
      </c>
      <c r="B649" s="465"/>
      <c r="C649" s="463">
        <v>0</v>
      </c>
      <c r="D649" s="464"/>
    </row>
    <row r="650" ht="25" customHeight="1" spans="1:4">
      <c r="A650" s="462" t="s">
        <v>601</v>
      </c>
      <c r="B650" s="466">
        <v>0</v>
      </c>
      <c r="C650" s="463"/>
      <c r="D650" s="464"/>
    </row>
    <row r="651" ht="25" customHeight="1" spans="1:4">
      <c r="A651" s="462" t="s">
        <v>602</v>
      </c>
      <c r="B651" s="471">
        <f>SUM(B652:B654)</f>
        <v>229</v>
      </c>
      <c r="C651" s="471">
        <f>SUM(C652:C654)</f>
        <v>179</v>
      </c>
      <c r="D651" s="464">
        <f t="shared" ref="D651:D660" si="48">(C651-B651)/B651</f>
        <v>-0.218340611353712</v>
      </c>
    </row>
    <row r="652" ht="44" customHeight="1" spans="1:4">
      <c r="A652" s="462" t="s">
        <v>603</v>
      </c>
      <c r="B652" s="465">
        <v>0</v>
      </c>
      <c r="C652" s="463">
        <v>0</v>
      </c>
      <c r="D652" s="464"/>
    </row>
    <row r="653" ht="25" customHeight="1" spans="1:4">
      <c r="A653" s="462" t="s">
        <v>604</v>
      </c>
      <c r="B653" s="463">
        <v>5</v>
      </c>
      <c r="C653" s="463">
        <v>3</v>
      </c>
      <c r="D653" s="464">
        <f t="shared" si="48"/>
        <v>-0.4</v>
      </c>
    </row>
    <row r="654" ht="25" customHeight="1" spans="1:4">
      <c r="A654" s="462" t="s">
        <v>605</v>
      </c>
      <c r="B654" s="463">
        <v>224</v>
      </c>
      <c r="C654" s="463">
        <v>176</v>
      </c>
      <c r="D654" s="464">
        <f t="shared" si="48"/>
        <v>-0.214285714285714</v>
      </c>
    </row>
    <row r="655" ht="25" customHeight="1" spans="1:4">
      <c r="A655" s="462" t="s">
        <v>606</v>
      </c>
      <c r="B655" s="463">
        <f>SUM(B656:B659)</f>
        <v>10935</v>
      </c>
      <c r="C655" s="463">
        <f>SUM(C656:C659)</f>
        <v>10633</v>
      </c>
      <c r="D655" s="464">
        <f t="shared" si="48"/>
        <v>-0.0276177411979881</v>
      </c>
    </row>
    <row r="656" ht="25" customHeight="1" spans="1:4">
      <c r="A656" s="462" t="s">
        <v>607</v>
      </c>
      <c r="B656" s="463">
        <v>3139</v>
      </c>
      <c r="C656" s="463">
        <v>3482</v>
      </c>
      <c r="D656" s="464">
        <f t="shared" si="48"/>
        <v>0.109270468302007</v>
      </c>
    </row>
    <row r="657" ht="25" customHeight="1" spans="1:4">
      <c r="A657" s="462" t="s">
        <v>608</v>
      </c>
      <c r="B657" s="463">
        <v>3500</v>
      </c>
      <c r="C657" s="463">
        <v>3115</v>
      </c>
      <c r="D657" s="464">
        <f t="shared" si="48"/>
        <v>-0.11</v>
      </c>
    </row>
    <row r="658" ht="25" customHeight="1" spans="1:4">
      <c r="A658" s="462" t="s">
        <v>609</v>
      </c>
      <c r="B658" s="463">
        <v>4292</v>
      </c>
      <c r="C658" s="463">
        <v>4036</v>
      </c>
      <c r="D658" s="464">
        <f t="shared" si="48"/>
        <v>-0.059645852749301</v>
      </c>
    </row>
    <row r="659" ht="25" customHeight="1" spans="1:4">
      <c r="A659" s="462" t="s">
        <v>610</v>
      </c>
      <c r="B659" s="463">
        <v>4</v>
      </c>
      <c r="C659" s="463"/>
      <c r="D659" s="464">
        <f t="shared" si="48"/>
        <v>-1</v>
      </c>
    </row>
    <row r="660" ht="25" customHeight="1" spans="1:4">
      <c r="A660" s="462" t="s">
        <v>611</v>
      </c>
      <c r="B660" s="463">
        <f>SUM(B661:B663)</f>
        <v>281</v>
      </c>
      <c r="C660" s="463">
        <f>SUM(C661:C663)</f>
        <v>333</v>
      </c>
      <c r="D660" s="464">
        <f t="shared" si="48"/>
        <v>0.185053380782918</v>
      </c>
    </row>
    <row r="661" ht="25" customHeight="1" spans="1:4">
      <c r="A661" s="470" t="s">
        <v>612</v>
      </c>
      <c r="B661" s="466">
        <v>0</v>
      </c>
      <c r="C661" s="463">
        <v>333</v>
      </c>
      <c r="D661" s="464"/>
    </row>
    <row r="662" ht="25" customHeight="1" spans="1:4">
      <c r="A662" s="470" t="s">
        <v>613</v>
      </c>
      <c r="B662" s="463">
        <v>281</v>
      </c>
      <c r="C662" s="463"/>
      <c r="D662" s="464">
        <f t="shared" ref="D662:D665" si="49">(C662-B662)/B662</f>
        <v>-1</v>
      </c>
    </row>
    <row r="663" ht="25" customHeight="1" spans="1:4">
      <c r="A663" s="470" t="s">
        <v>614</v>
      </c>
      <c r="B663" s="466">
        <v>0</v>
      </c>
      <c r="C663" s="463"/>
      <c r="D663" s="464"/>
    </row>
    <row r="664" ht="25" customHeight="1" spans="1:4">
      <c r="A664" s="462" t="s">
        <v>615</v>
      </c>
      <c r="B664" s="463">
        <f>SUM(B665:B667)</f>
        <v>911</v>
      </c>
      <c r="C664" s="463">
        <f>SUM(C665:C667)</f>
        <v>607</v>
      </c>
      <c r="D664" s="464">
        <f t="shared" si="49"/>
        <v>-0.333699231613611</v>
      </c>
    </row>
    <row r="665" ht="25" customHeight="1" spans="1:4">
      <c r="A665" s="462" t="s">
        <v>616</v>
      </c>
      <c r="B665" s="463">
        <v>710</v>
      </c>
      <c r="C665" s="463">
        <v>40</v>
      </c>
      <c r="D665" s="464">
        <f t="shared" si="49"/>
        <v>-0.943661971830986</v>
      </c>
    </row>
    <row r="666" ht="25" customHeight="1" spans="1:4">
      <c r="A666" s="462" t="s">
        <v>617</v>
      </c>
      <c r="B666" s="463"/>
      <c r="C666" s="463"/>
      <c r="D666" s="464"/>
    </row>
    <row r="667" ht="25" customHeight="1" spans="1:4">
      <c r="A667" s="462" t="s">
        <v>618</v>
      </c>
      <c r="B667" s="463">
        <v>201</v>
      </c>
      <c r="C667" s="463">
        <v>567</v>
      </c>
      <c r="D667" s="464">
        <f t="shared" ref="D667:D669" si="50">(C667-B667)/B667</f>
        <v>1.82089552238806</v>
      </c>
    </row>
    <row r="668" ht="25" customHeight="1" spans="1:4">
      <c r="A668" s="462" t="s">
        <v>619</v>
      </c>
      <c r="B668" s="463">
        <f>SUM(B669:B671)</f>
        <v>50</v>
      </c>
      <c r="C668" s="463">
        <f>SUM(C669:C671)</f>
        <v>163</v>
      </c>
      <c r="D668" s="464">
        <f t="shared" si="50"/>
        <v>2.26</v>
      </c>
    </row>
    <row r="669" ht="25" customHeight="1" spans="1:4">
      <c r="A669" s="462" t="s">
        <v>620</v>
      </c>
      <c r="B669" s="463">
        <v>50</v>
      </c>
      <c r="C669" s="463"/>
      <c r="D669" s="464">
        <f t="shared" si="50"/>
        <v>-1</v>
      </c>
    </row>
    <row r="670" ht="25" customHeight="1" spans="1:4">
      <c r="A670" s="462" t="s">
        <v>621</v>
      </c>
      <c r="B670" s="466">
        <v>0</v>
      </c>
      <c r="C670" s="463"/>
      <c r="D670" s="464"/>
    </row>
    <row r="671" ht="25" customHeight="1" spans="1:4">
      <c r="A671" s="462" t="s">
        <v>622</v>
      </c>
      <c r="B671" s="466"/>
      <c r="C671" s="463">
        <f>SUM(C672:C679)</f>
        <v>163</v>
      </c>
      <c r="D671" s="464"/>
    </row>
    <row r="672" ht="25" customHeight="1" spans="1:4">
      <c r="A672" s="462" t="s">
        <v>121</v>
      </c>
      <c r="B672" s="466"/>
      <c r="C672" s="463">
        <v>163</v>
      </c>
      <c r="D672" s="464"/>
    </row>
    <row r="673" ht="25" customHeight="1" spans="1:4">
      <c r="A673" s="462" t="s">
        <v>122</v>
      </c>
      <c r="B673" s="466"/>
      <c r="C673" s="463"/>
      <c r="D673" s="464"/>
    </row>
    <row r="674" ht="25" customHeight="1" spans="1:4">
      <c r="A674" s="462" t="s">
        <v>123</v>
      </c>
      <c r="B674" s="466"/>
      <c r="C674" s="463"/>
      <c r="D674" s="464"/>
    </row>
    <row r="675" ht="25" customHeight="1" spans="1:4">
      <c r="A675" s="462" t="s">
        <v>308</v>
      </c>
      <c r="B675" s="466"/>
      <c r="C675" s="463"/>
      <c r="D675" s="464"/>
    </row>
    <row r="676" ht="25" customHeight="1" spans="1:4">
      <c r="A676" s="462" t="s">
        <v>623</v>
      </c>
      <c r="B676" s="466"/>
      <c r="C676" s="463"/>
      <c r="D676" s="464"/>
    </row>
    <row r="677" ht="25" customHeight="1" spans="1:4">
      <c r="A677" s="462" t="s">
        <v>624</v>
      </c>
      <c r="B677" s="466"/>
      <c r="C677" s="463"/>
      <c r="D677" s="464"/>
    </row>
    <row r="678" ht="25" customHeight="1" spans="1:4">
      <c r="A678" s="462" t="s">
        <v>560</v>
      </c>
      <c r="B678" s="466"/>
      <c r="C678" s="463"/>
      <c r="D678" s="464"/>
    </row>
    <row r="679" ht="25" customHeight="1" spans="1:4">
      <c r="A679" s="462" t="s">
        <v>625</v>
      </c>
      <c r="B679" s="466"/>
      <c r="C679" s="463"/>
      <c r="D679" s="464"/>
    </row>
    <row r="680" ht="25" customHeight="1" spans="1:4">
      <c r="A680" s="462" t="s">
        <v>626</v>
      </c>
      <c r="B680" s="477">
        <f>SUM(B681)</f>
        <v>0</v>
      </c>
      <c r="C680" s="463"/>
      <c r="D680" s="464"/>
    </row>
    <row r="681" ht="25" customHeight="1" spans="1:4">
      <c r="A681" s="462" t="s">
        <v>627</v>
      </c>
      <c r="B681" s="466"/>
      <c r="C681" s="463"/>
      <c r="D681" s="464"/>
    </row>
    <row r="682" ht="25" customHeight="1" spans="1:4">
      <c r="A682" s="462" t="s">
        <v>628</v>
      </c>
      <c r="B682" s="466">
        <v>50</v>
      </c>
      <c r="C682" s="463">
        <f>SUM(C683)</f>
        <v>125</v>
      </c>
      <c r="D682" s="464">
        <f t="shared" ref="D682:D686" si="51">(C682-B682)/B682</f>
        <v>1.5</v>
      </c>
    </row>
    <row r="683" ht="25" customHeight="1" spans="1:4">
      <c r="A683" s="462" t="s">
        <v>629</v>
      </c>
      <c r="B683" s="463">
        <v>50</v>
      </c>
      <c r="C683" s="463">
        <v>125</v>
      </c>
      <c r="D683" s="464">
        <f t="shared" si="51"/>
        <v>1.5</v>
      </c>
    </row>
    <row r="684" ht="25" customHeight="1" spans="1:4">
      <c r="A684" s="459" t="s">
        <v>630</v>
      </c>
      <c r="B684" s="460">
        <f>SUM(B685,B694,B698,B706,B712,B719,B728,B734,B740,B742,B744,B759)</f>
        <v>1910</v>
      </c>
      <c r="C684" s="460">
        <f>SUM(C685,C694,C698,C706,C712,C719,C728,C734,C740,C742,C744,C759)</f>
        <v>1080</v>
      </c>
      <c r="D684" s="461">
        <f t="shared" si="51"/>
        <v>-0.43455497382199</v>
      </c>
    </row>
    <row r="685" ht="25" customHeight="1" spans="1:4">
      <c r="A685" s="462" t="s">
        <v>631</v>
      </c>
      <c r="B685" s="463">
        <f>SUM(B686:B687)</f>
        <v>295</v>
      </c>
      <c r="C685" s="463">
        <f>SUM(C686:C687)</f>
        <v>328</v>
      </c>
      <c r="D685" s="464">
        <f t="shared" si="51"/>
        <v>0.111864406779661</v>
      </c>
    </row>
    <row r="686" ht="25" customHeight="1" spans="1:4">
      <c r="A686" s="462" t="s">
        <v>121</v>
      </c>
      <c r="B686" s="463">
        <v>295</v>
      </c>
      <c r="C686" s="463">
        <v>328</v>
      </c>
      <c r="D686" s="464">
        <f t="shared" si="51"/>
        <v>0.111864406779661</v>
      </c>
    </row>
    <row r="687" ht="25" customHeight="1" spans="1:4">
      <c r="A687" s="462" t="s">
        <v>122</v>
      </c>
      <c r="B687" s="466">
        <v>0</v>
      </c>
      <c r="C687" s="463"/>
      <c r="D687" s="464"/>
    </row>
    <row r="688" ht="25" customHeight="1" spans="1:4">
      <c r="A688" s="462" t="s">
        <v>123</v>
      </c>
      <c r="B688" s="466">
        <v>0</v>
      </c>
      <c r="C688" s="463">
        <v>0</v>
      </c>
      <c r="D688" s="464"/>
    </row>
    <row r="689" ht="25" customHeight="1" spans="1:4">
      <c r="A689" s="462" t="s">
        <v>632</v>
      </c>
      <c r="B689" s="466">
        <v>0</v>
      </c>
      <c r="C689" s="463"/>
      <c r="D689" s="464"/>
    </row>
    <row r="690" ht="25" customHeight="1" spans="1:4">
      <c r="A690" s="462" t="s">
        <v>633</v>
      </c>
      <c r="B690" s="466">
        <v>0</v>
      </c>
      <c r="C690" s="463"/>
      <c r="D690" s="464"/>
    </row>
    <row r="691" ht="25" customHeight="1" spans="1:4">
      <c r="A691" s="462" t="s">
        <v>634</v>
      </c>
      <c r="B691" s="466">
        <v>0</v>
      </c>
      <c r="C691" s="463"/>
      <c r="D691" s="464"/>
    </row>
    <row r="692" ht="25" customHeight="1" spans="1:4">
      <c r="A692" s="462" t="s">
        <v>635</v>
      </c>
      <c r="B692" s="466">
        <v>0</v>
      </c>
      <c r="C692" s="463">
        <v>0</v>
      </c>
      <c r="D692" s="464"/>
    </row>
    <row r="693" ht="25" customHeight="1" spans="1:4">
      <c r="A693" s="462" t="s">
        <v>636</v>
      </c>
      <c r="B693" s="466">
        <v>0</v>
      </c>
      <c r="C693" s="463">
        <f>SUM(C694:C696)</f>
        <v>0</v>
      </c>
      <c r="D693" s="464"/>
    </row>
    <row r="694" ht="25" customHeight="1" spans="1:4">
      <c r="A694" s="462" t="s">
        <v>637</v>
      </c>
      <c r="B694" s="466">
        <v>0</v>
      </c>
      <c r="C694" s="463"/>
      <c r="D694" s="464"/>
    </row>
    <row r="695" ht="25" customHeight="1" spans="1:4">
      <c r="A695" s="462" t="s">
        <v>638</v>
      </c>
      <c r="B695" s="466">
        <v>0</v>
      </c>
      <c r="C695" s="463"/>
      <c r="D695" s="464"/>
    </row>
    <row r="696" ht="25" customHeight="1" spans="1:4">
      <c r="A696" s="462" t="s">
        <v>639</v>
      </c>
      <c r="B696" s="466">
        <v>0</v>
      </c>
      <c r="C696" s="463"/>
      <c r="D696" s="464"/>
    </row>
    <row r="697" ht="25" customHeight="1" spans="1:4">
      <c r="A697" s="462" t="s">
        <v>640</v>
      </c>
      <c r="B697" s="466"/>
      <c r="C697" s="463"/>
      <c r="D697" s="464"/>
    </row>
    <row r="698" ht="25" customHeight="1" spans="1:4">
      <c r="A698" s="462" t="s">
        <v>641</v>
      </c>
      <c r="B698" s="466"/>
      <c r="C698" s="463">
        <f>SUM(C699:C705)</f>
        <v>0</v>
      </c>
      <c r="D698" s="464"/>
    </row>
    <row r="699" ht="25" customHeight="1" spans="1:4">
      <c r="A699" s="462" t="s">
        <v>642</v>
      </c>
      <c r="B699" s="466">
        <v>0</v>
      </c>
      <c r="C699" s="463">
        <v>0</v>
      </c>
      <c r="D699" s="464"/>
    </row>
    <row r="700" ht="25" customHeight="1" spans="1:4">
      <c r="A700" s="462" t="s">
        <v>643</v>
      </c>
      <c r="B700" s="466"/>
      <c r="C700" s="463">
        <f>SUM(C701)</f>
        <v>0</v>
      </c>
      <c r="D700" s="464"/>
    </row>
    <row r="701" ht="25" customHeight="1" spans="1:4">
      <c r="A701" s="462" t="s">
        <v>644</v>
      </c>
      <c r="B701" s="466">
        <v>0</v>
      </c>
      <c r="C701" s="463"/>
      <c r="D701" s="464"/>
    </row>
    <row r="702" ht="42" customHeight="1" spans="1:4">
      <c r="A702" s="462" t="s">
        <v>645</v>
      </c>
      <c r="B702" s="466">
        <v>0</v>
      </c>
      <c r="C702" s="460"/>
      <c r="D702" s="464"/>
    </row>
    <row r="703" ht="38" customHeight="1" spans="1:4">
      <c r="A703" s="462" t="s">
        <v>646</v>
      </c>
      <c r="B703" s="466">
        <v>0</v>
      </c>
      <c r="C703" s="463"/>
      <c r="D703" s="464"/>
    </row>
    <row r="704" ht="40" customHeight="1" spans="1:4">
      <c r="A704" s="462" t="s">
        <v>647</v>
      </c>
      <c r="B704" s="466">
        <v>0</v>
      </c>
      <c r="C704" s="463"/>
      <c r="D704" s="464"/>
    </row>
    <row r="705" ht="25" customHeight="1" spans="1:4">
      <c r="A705" s="462" t="s">
        <v>648</v>
      </c>
      <c r="B705" s="466"/>
      <c r="C705" s="463"/>
      <c r="D705" s="464"/>
    </row>
    <row r="706" ht="25" customHeight="1" spans="1:4">
      <c r="A706" s="462" t="s">
        <v>649</v>
      </c>
      <c r="B706" s="463">
        <f>SUM(B708:B711)</f>
        <v>1020</v>
      </c>
      <c r="C706" s="463">
        <f>SUM(C708:C711)</f>
        <v>20</v>
      </c>
      <c r="D706" s="464">
        <f>(C706-B706)/B706</f>
        <v>-0.980392156862745</v>
      </c>
    </row>
    <row r="707" ht="25" customHeight="1" spans="1:4">
      <c r="A707" s="462" t="s">
        <v>650</v>
      </c>
      <c r="B707" s="466"/>
      <c r="C707" s="463"/>
      <c r="D707" s="464"/>
    </row>
    <row r="708" ht="25" customHeight="1" spans="1:4">
      <c r="A708" s="462" t="s">
        <v>651</v>
      </c>
      <c r="B708" s="463">
        <v>20</v>
      </c>
      <c r="C708" s="463">
        <v>20</v>
      </c>
      <c r="D708" s="464"/>
    </row>
    <row r="709" ht="25" customHeight="1" spans="1:4">
      <c r="A709" s="462" t="s">
        <v>652</v>
      </c>
      <c r="B709" s="463">
        <v>0</v>
      </c>
      <c r="C709" s="463"/>
      <c r="D709" s="464"/>
    </row>
    <row r="710" ht="25" customHeight="1" spans="1:4">
      <c r="A710" s="462" t="s">
        <v>653</v>
      </c>
      <c r="B710" s="463">
        <v>0</v>
      </c>
      <c r="C710" s="463"/>
      <c r="D710" s="464"/>
    </row>
    <row r="711" ht="25" customHeight="1" spans="1:4">
      <c r="A711" s="462" t="s">
        <v>654</v>
      </c>
      <c r="B711" s="463">
        <v>1000</v>
      </c>
      <c r="C711" s="463"/>
      <c r="D711" s="464">
        <f t="shared" ref="D711:D713" si="52">(C711-B711)/B711</f>
        <v>-1</v>
      </c>
    </row>
    <row r="712" ht="25" customHeight="1" spans="1:4">
      <c r="A712" s="462" t="s">
        <v>655</v>
      </c>
      <c r="B712" s="463">
        <f>SUM(B713:B715)</f>
        <v>595</v>
      </c>
      <c r="C712" s="463">
        <f>SUM(C713:C715)</f>
        <v>732</v>
      </c>
      <c r="D712" s="464">
        <f t="shared" si="52"/>
        <v>0.230252100840336</v>
      </c>
    </row>
    <row r="713" ht="25" customHeight="1" spans="1:4">
      <c r="A713" s="462" t="s">
        <v>656</v>
      </c>
      <c r="B713" s="463">
        <v>595</v>
      </c>
      <c r="C713" s="463">
        <v>732</v>
      </c>
      <c r="D713" s="464">
        <f t="shared" si="52"/>
        <v>0.230252100840336</v>
      </c>
    </row>
    <row r="714" ht="25" customHeight="1" spans="1:4">
      <c r="A714" s="462" t="s">
        <v>657</v>
      </c>
      <c r="B714" s="466">
        <v>0</v>
      </c>
      <c r="C714" s="463">
        <v>0</v>
      </c>
      <c r="D714" s="464"/>
    </row>
    <row r="715" ht="25" customHeight="1" spans="1:4">
      <c r="A715" s="462" t="s">
        <v>658</v>
      </c>
      <c r="B715" s="466">
        <v>0</v>
      </c>
      <c r="C715" s="463"/>
      <c r="D715" s="464"/>
    </row>
    <row r="716" ht="25" customHeight="1" spans="1:4">
      <c r="A716" s="462" t="s">
        <v>659</v>
      </c>
      <c r="B716" s="466">
        <v>0</v>
      </c>
      <c r="C716" s="463"/>
      <c r="D716" s="464"/>
    </row>
    <row r="717" ht="25" customHeight="1" spans="1:4">
      <c r="A717" s="462" t="s">
        <v>660</v>
      </c>
      <c r="B717" s="466">
        <v>0</v>
      </c>
      <c r="C717" s="463">
        <v>0</v>
      </c>
      <c r="D717" s="464"/>
    </row>
    <row r="718" ht="25" customHeight="1" spans="1:4">
      <c r="A718" s="462" t="s">
        <v>661</v>
      </c>
      <c r="B718" s="466">
        <v>0</v>
      </c>
      <c r="C718" s="463"/>
      <c r="D718" s="464"/>
    </row>
    <row r="719" ht="25" customHeight="1" spans="1:4">
      <c r="A719" s="462" t="s">
        <v>662</v>
      </c>
      <c r="B719" s="466"/>
      <c r="C719" s="463">
        <f>SUM(C720:C724)</f>
        <v>0</v>
      </c>
      <c r="D719" s="464"/>
    </row>
    <row r="720" ht="25" customHeight="1" spans="1:4">
      <c r="A720" s="462" t="s">
        <v>663</v>
      </c>
      <c r="B720" s="466"/>
      <c r="C720" s="463">
        <v>0</v>
      </c>
      <c r="D720" s="464"/>
    </row>
    <row r="721" ht="25" customHeight="1" spans="1:4">
      <c r="A721" s="462" t="s">
        <v>664</v>
      </c>
      <c r="B721" s="466">
        <v>0</v>
      </c>
      <c r="C721" s="463">
        <v>0</v>
      </c>
      <c r="D721" s="464"/>
    </row>
    <row r="722" ht="25" customHeight="1" spans="1:4">
      <c r="A722" s="462" t="s">
        <v>665</v>
      </c>
      <c r="B722" s="466">
        <v>0</v>
      </c>
      <c r="C722" s="463">
        <v>0</v>
      </c>
      <c r="D722" s="464"/>
    </row>
    <row r="723" ht="25" customHeight="1" spans="1:4">
      <c r="A723" s="462" t="s">
        <v>666</v>
      </c>
      <c r="B723" s="466">
        <v>0</v>
      </c>
      <c r="C723" s="463"/>
      <c r="D723" s="464"/>
    </row>
    <row r="724" ht="25" customHeight="1" spans="1:4">
      <c r="A724" s="462" t="s">
        <v>667</v>
      </c>
      <c r="B724" s="466"/>
      <c r="C724" s="463"/>
      <c r="D724" s="464"/>
    </row>
    <row r="725" ht="25" customHeight="1" spans="1:4">
      <c r="A725" s="462" t="s">
        <v>668</v>
      </c>
      <c r="B725" s="466">
        <v>0</v>
      </c>
      <c r="C725" s="463"/>
      <c r="D725" s="464"/>
    </row>
    <row r="726" ht="25" customHeight="1" spans="1:4">
      <c r="A726" s="462" t="s">
        <v>669</v>
      </c>
      <c r="B726" s="466">
        <v>0</v>
      </c>
      <c r="C726" s="463"/>
      <c r="D726" s="464"/>
    </row>
    <row r="727" ht="25" customHeight="1" spans="1:4">
      <c r="A727" s="462" t="s">
        <v>670</v>
      </c>
      <c r="B727" s="466">
        <v>0</v>
      </c>
      <c r="C727" s="463">
        <v>0</v>
      </c>
      <c r="D727" s="464"/>
    </row>
    <row r="728" ht="25" customHeight="1" spans="1:4">
      <c r="A728" s="462" t="s">
        <v>671</v>
      </c>
      <c r="B728" s="466">
        <v>0</v>
      </c>
      <c r="C728" s="463">
        <v>0</v>
      </c>
      <c r="D728" s="464"/>
    </row>
    <row r="729" ht="25" customHeight="1" spans="1:4">
      <c r="A729" s="462" t="s">
        <v>672</v>
      </c>
      <c r="B729" s="466">
        <v>0</v>
      </c>
      <c r="C729" s="463">
        <v>0</v>
      </c>
      <c r="D729" s="464"/>
    </row>
    <row r="730" ht="25" customHeight="1" spans="1:4">
      <c r="A730" s="462" t="s">
        <v>673</v>
      </c>
      <c r="B730" s="466">
        <v>0</v>
      </c>
      <c r="C730" s="463">
        <f>SUM(C731:C737)</f>
        <v>0</v>
      </c>
      <c r="D730" s="464"/>
    </row>
    <row r="731" ht="25" customHeight="1" spans="1:4">
      <c r="A731" s="462" t="s">
        <v>674</v>
      </c>
      <c r="B731" s="466">
        <v>0</v>
      </c>
      <c r="C731" s="463"/>
      <c r="D731" s="464"/>
    </row>
    <row r="732" ht="25" customHeight="1" spans="1:4">
      <c r="A732" s="462" t="s">
        <v>675</v>
      </c>
      <c r="B732" s="466"/>
      <c r="C732" s="463"/>
      <c r="D732" s="464"/>
    </row>
    <row r="733" ht="25" customHeight="1" spans="1:4">
      <c r="A733" s="462" t="s">
        <v>676</v>
      </c>
      <c r="B733" s="466">
        <v>0</v>
      </c>
      <c r="C733" s="463">
        <v>0</v>
      </c>
      <c r="D733" s="464"/>
    </row>
    <row r="734" ht="25" customHeight="1" spans="1:4">
      <c r="A734" s="462" t="s">
        <v>677</v>
      </c>
      <c r="B734" s="466"/>
      <c r="C734" s="463">
        <v>0</v>
      </c>
      <c r="D734" s="464"/>
    </row>
    <row r="735" ht="25" customHeight="1" spans="1:4">
      <c r="A735" s="462" t="s">
        <v>678</v>
      </c>
      <c r="B735" s="466"/>
      <c r="C735" s="463">
        <v>0</v>
      </c>
      <c r="D735" s="464"/>
    </row>
    <row r="736" ht="25" customHeight="1" spans="1:4">
      <c r="A736" s="462" t="s">
        <v>679</v>
      </c>
      <c r="B736" s="466">
        <v>0</v>
      </c>
      <c r="C736" s="463">
        <v>0</v>
      </c>
      <c r="D736" s="464"/>
    </row>
    <row r="737" ht="25" customHeight="1" spans="1:4">
      <c r="A737" s="462" t="s">
        <v>680</v>
      </c>
      <c r="B737" s="466">
        <v>0</v>
      </c>
      <c r="C737" s="463">
        <v>0</v>
      </c>
      <c r="D737" s="464"/>
    </row>
    <row r="738" ht="25" customHeight="1" spans="1:4">
      <c r="A738" s="462" t="s">
        <v>681</v>
      </c>
      <c r="B738" s="466">
        <v>0</v>
      </c>
      <c r="C738" s="463">
        <f>SUM(C739:C743)</f>
        <v>0</v>
      </c>
      <c r="D738" s="464"/>
    </row>
    <row r="739" ht="25" customHeight="1" spans="1:4">
      <c r="A739" s="462" t="s">
        <v>682</v>
      </c>
      <c r="B739" s="466">
        <v>0</v>
      </c>
      <c r="C739" s="463"/>
      <c r="D739" s="464"/>
    </row>
    <row r="740" ht="25" customHeight="1" spans="1:4">
      <c r="A740" s="462" t="s">
        <v>683</v>
      </c>
      <c r="B740" s="466">
        <v>0</v>
      </c>
      <c r="C740" s="463"/>
      <c r="D740" s="464"/>
    </row>
    <row r="741" ht="25" customHeight="1" spans="1:4">
      <c r="A741" s="462" t="s">
        <v>684</v>
      </c>
      <c r="B741" s="466"/>
      <c r="C741" s="463"/>
      <c r="D741" s="464"/>
    </row>
    <row r="742" ht="25" customHeight="1" spans="1:4">
      <c r="A742" s="462" t="s">
        <v>685</v>
      </c>
      <c r="B742" s="466">
        <v>0</v>
      </c>
      <c r="C742" s="463"/>
      <c r="D742" s="464"/>
    </row>
    <row r="743" ht="25" customHeight="1" spans="1:4">
      <c r="A743" s="462" t="s">
        <v>686</v>
      </c>
      <c r="B743" s="466"/>
      <c r="C743" s="463"/>
      <c r="D743" s="464"/>
    </row>
    <row r="744" ht="25" customHeight="1" spans="1:4">
      <c r="A744" s="462" t="s">
        <v>687</v>
      </c>
      <c r="B744" s="466">
        <v>0</v>
      </c>
      <c r="C744" s="463">
        <f>SUM(C745:C746)</f>
        <v>0</v>
      </c>
      <c r="D744" s="464"/>
    </row>
    <row r="745" ht="25" customHeight="1" spans="1:4">
      <c r="A745" s="462" t="s">
        <v>121</v>
      </c>
      <c r="B745" s="466">
        <v>0</v>
      </c>
      <c r="C745" s="463">
        <v>0</v>
      </c>
      <c r="D745" s="464"/>
    </row>
    <row r="746" ht="25" customHeight="1" spans="1:4">
      <c r="A746" s="462" t="s">
        <v>122</v>
      </c>
      <c r="B746" s="466">
        <v>0</v>
      </c>
      <c r="C746" s="463">
        <v>0</v>
      </c>
      <c r="D746" s="464"/>
    </row>
    <row r="747" ht="25" customHeight="1" spans="1:4">
      <c r="A747" s="462" t="s">
        <v>123</v>
      </c>
      <c r="B747" s="466">
        <v>0</v>
      </c>
      <c r="C747" s="463">
        <f>SUM(C748:C749)</f>
        <v>0</v>
      </c>
      <c r="D747" s="464"/>
    </row>
    <row r="748" ht="25" customHeight="1" spans="1:4">
      <c r="A748" s="462" t="s">
        <v>688</v>
      </c>
      <c r="B748" s="466">
        <v>0</v>
      </c>
      <c r="C748" s="463">
        <v>0</v>
      </c>
      <c r="D748" s="464"/>
    </row>
    <row r="749" ht="25" customHeight="1" spans="1:4">
      <c r="A749" s="462" t="s">
        <v>689</v>
      </c>
      <c r="B749" s="466">
        <v>0</v>
      </c>
      <c r="C749" s="463">
        <v>0</v>
      </c>
      <c r="D749" s="464"/>
    </row>
    <row r="750" ht="25" customHeight="1" spans="1:4">
      <c r="A750" s="462" t="s">
        <v>690</v>
      </c>
      <c r="B750" s="466">
        <v>0</v>
      </c>
      <c r="C750" s="463">
        <v>0</v>
      </c>
      <c r="D750" s="464"/>
    </row>
    <row r="751" ht="25" customHeight="1" spans="1:4">
      <c r="A751" s="462" t="s">
        <v>691</v>
      </c>
      <c r="B751" s="466">
        <v>0</v>
      </c>
      <c r="C751" s="463">
        <v>0</v>
      </c>
      <c r="D751" s="464"/>
    </row>
    <row r="752" ht="25" customHeight="1" spans="1:4">
      <c r="A752" s="462" t="s">
        <v>692</v>
      </c>
      <c r="B752" s="466">
        <v>0</v>
      </c>
      <c r="C752" s="463">
        <f>SUM(C753:C757)</f>
        <v>0</v>
      </c>
      <c r="D752" s="464"/>
    </row>
    <row r="753" ht="25" customHeight="1" spans="1:4">
      <c r="A753" s="462" t="s">
        <v>693</v>
      </c>
      <c r="B753" s="466">
        <v>0</v>
      </c>
      <c r="C753" s="463"/>
      <c r="D753" s="464"/>
    </row>
    <row r="754" ht="25" customHeight="1" spans="1:4">
      <c r="A754" s="462" t="s">
        <v>694</v>
      </c>
      <c r="B754" s="466">
        <v>0</v>
      </c>
      <c r="C754" s="463">
        <v>0</v>
      </c>
      <c r="D754" s="464"/>
    </row>
    <row r="755" ht="25" customHeight="1" spans="1:4">
      <c r="A755" s="462" t="s">
        <v>164</v>
      </c>
      <c r="B755" s="466">
        <v>0</v>
      </c>
      <c r="C755" s="463">
        <v>0</v>
      </c>
      <c r="D755" s="464"/>
    </row>
    <row r="756" ht="25" customHeight="1" spans="1:4">
      <c r="A756" s="462" t="s">
        <v>695</v>
      </c>
      <c r="B756" s="466">
        <v>0</v>
      </c>
      <c r="C756" s="463">
        <v>0</v>
      </c>
      <c r="D756" s="464"/>
    </row>
    <row r="757" ht="25" customHeight="1" spans="1:4">
      <c r="A757" s="462" t="s">
        <v>130</v>
      </c>
      <c r="B757" s="466">
        <v>0</v>
      </c>
      <c r="C757" s="463">
        <v>0</v>
      </c>
      <c r="D757" s="464"/>
    </row>
    <row r="758" ht="25" customHeight="1" spans="1:4">
      <c r="A758" s="462" t="s">
        <v>696</v>
      </c>
      <c r="B758" s="466">
        <v>0</v>
      </c>
      <c r="C758" s="463">
        <v>0</v>
      </c>
      <c r="D758" s="464"/>
    </row>
    <row r="759" ht="25" customHeight="1" spans="1:4">
      <c r="A759" s="462" t="s">
        <v>697</v>
      </c>
      <c r="B759" s="465">
        <v>0</v>
      </c>
      <c r="C759" s="463">
        <v>0</v>
      </c>
      <c r="D759" s="464"/>
    </row>
    <row r="760" ht="25" customHeight="1" spans="1:4">
      <c r="A760" s="462" t="s">
        <v>698</v>
      </c>
      <c r="B760" s="465"/>
      <c r="C760" s="463"/>
      <c r="D760" s="464"/>
    </row>
    <row r="761" ht="25" customHeight="1" spans="1:4">
      <c r="A761" s="459" t="s">
        <v>699</v>
      </c>
      <c r="B761" s="460">
        <f>SUM(B762,B773,B775,B778,B780,B782)</f>
        <v>25814</v>
      </c>
      <c r="C761" s="460">
        <f>SUM(C762,C775,C782)</f>
        <v>26512</v>
      </c>
      <c r="D761" s="461">
        <f t="shared" ref="D761:D763" si="53">(C761-B761)/B761</f>
        <v>0.027039590919656</v>
      </c>
    </row>
    <row r="762" ht="25" customHeight="1" spans="1:4">
      <c r="A762" s="462" t="s">
        <v>700</v>
      </c>
      <c r="B762" s="463">
        <f>SUM(B763:B772)</f>
        <v>2501</v>
      </c>
      <c r="C762" s="463">
        <f>SUM(C763:C772)</f>
        <v>2417</v>
      </c>
      <c r="D762" s="464">
        <f t="shared" si="53"/>
        <v>-0.0335865653738505</v>
      </c>
    </row>
    <row r="763" ht="25" customHeight="1" spans="1:4">
      <c r="A763" s="462" t="s">
        <v>121</v>
      </c>
      <c r="B763" s="463">
        <v>2501</v>
      </c>
      <c r="C763" s="463">
        <v>2417</v>
      </c>
      <c r="D763" s="464">
        <f t="shared" si="53"/>
        <v>-0.0335865653738505</v>
      </c>
    </row>
    <row r="764" ht="25" customHeight="1" spans="1:4">
      <c r="A764" s="462" t="s">
        <v>122</v>
      </c>
      <c r="B764" s="466"/>
      <c r="C764" s="463"/>
      <c r="D764" s="464"/>
    </row>
    <row r="765" ht="25" customHeight="1" spans="1:4">
      <c r="A765" s="462" t="s">
        <v>123</v>
      </c>
      <c r="B765" s="466">
        <v>0</v>
      </c>
      <c r="C765" s="463">
        <v>0</v>
      </c>
      <c r="D765" s="464"/>
    </row>
    <row r="766" ht="25" customHeight="1" spans="1:4">
      <c r="A766" s="462" t="s">
        <v>701</v>
      </c>
      <c r="B766" s="466">
        <v>0</v>
      </c>
      <c r="C766" s="463">
        <v>0</v>
      </c>
      <c r="D766" s="464"/>
    </row>
    <row r="767" ht="25" customHeight="1" spans="1:4">
      <c r="A767" s="462" t="s">
        <v>702</v>
      </c>
      <c r="B767" s="466">
        <v>0</v>
      </c>
      <c r="C767" s="463">
        <v>0</v>
      </c>
      <c r="D767" s="464"/>
    </row>
    <row r="768" ht="25" customHeight="1" spans="1:4">
      <c r="A768" s="462" t="s">
        <v>703</v>
      </c>
      <c r="B768" s="466">
        <v>0</v>
      </c>
      <c r="C768" s="463">
        <v>0</v>
      </c>
      <c r="D768" s="464"/>
    </row>
    <row r="769" ht="25" customHeight="1" spans="1:4">
      <c r="A769" s="462" t="s">
        <v>704</v>
      </c>
      <c r="B769" s="466">
        <v>0</v>
      </c>
      <c r="C769" s="463">
        <v>0</v>
      </c>
      <c r="D769" s="464"/>
    </row>
    <row r="770" ht="25" customHeight="1" spans="1:4">
      <c r="A770" s="462" t="s">
        <v>705</v>
      </c>
      <c r="B770" s="466">
        <v>0</v>
      </c>
      <c r="C770" s="463">
        <v>0</v>
      </c>
      <c r="D770" s="464"/>
    </row>
    <row r="771" ht="25" customHeight="1" spans="1:4">
      <c r="A771" s="462" t="s">
        <v>706</v>
      </c>
      <c r="B771" s="466">
        <v>0</v>
      </c>
      <c r="C771" s="463">
        <v>0</v>
      </c>
      <c r="D771" s="464"/>
    </row>
    <row r="772" ht="25" customHeight="1" spans="1:4">
      <c r="A772" s="462" t="s">
        <v>707</v>
      </c>
      <c r="B772" s="466">
        <v>0</v>
      </c>
      <c r="C772" s="463"/>
      <c r="D772" s="464"/>
    </row>
    <row r="773" ht="25" customHeight="1" spans="1:4">
      <c r="A773" s="462" t="s">
        <v>708</v>
      </c>
      <c r="B773" s="466"/>
      <c r="C773" s="463"/>
      <c r="D773" s="464"/>
    </row>
    <row r="774" ht="25" customHeight="1" spans="1:4">
      <c r="A774" s="462" t="s">
        <v>709</v>
      </c>
      <c r="B774" s="466"/>
      <c r="C774" s="463"/>
      <c r="D774" s="464"/>
    </row>
    <row r="775" ht="25" customHeight="1" spans="1:4">
      <c r="A775" s="462" t="s">
        <v>710</v>
      </c>
      <c r="B775" s="463">
        <f>SUM(B776:B777)</f>
        <v>22870</v>
      </c>
      <c r="C775" s="463">
        <f>SUM(C776:C777)</f>
        <v>14783</v>
      </c>
      <c r="D775" s="464">
        <f t="shared" ref="D775:D779" si="54">(C775-B775)/B775</f>
        <v>-0.353607345867949</v>
      </c>
    </row>
    <row r="776" ht="25" customHeight="1" spans="1:4">
      <c r="A776" s="462" t="s">
        <v>711</v>
      </c>
      <c r="B776" s="466"/>
      <c r="C776" s="460"/>
      <c r="D776" s="464"/>
    </row>
    <row r="777" ht="25" customHeight="1" spans="1:4">
      <c r="A777" s="462" t="s">
        <v>712</v>
      </c>
      <c r="B777" s="463">
        <v>22870</v>
      </c>
      <c r="C777" s="463">
        <v>14783</v>
      </c>
      <c r="D777" s="464">
        <f t="shared" si="54"/>
        <v>-0.353607345867949</v>
      </c>
    </row>
    <row r="778" ht="25" customHeight="1" spans="1:4">
      <c r="A778" s="462" t="s">
        <v>713</v>
      </c>
      <c r="B778" s="463">
        <f>SUM(B779)</f>
        <v>443</v>
      </c>
      <c r="C778" s="463">
        <f>SUM(C779)</f>
        <v>0</v>
      </c>
      <c r="D778" s="464">
        <f t="shared" si="54"/>
        <v>-1</v>
      </c>
    </row>
    <row r="779" ht="25" customHeight="1" spans="1:4">
      <c r="A779" s="462" t="s">
        <v>714</v>
      </c>
      <c r="B779" s="463">
        <v>443</v>
      </c>
      <c r="C779" s="463"/>
      <c r="D779" s="464">
        <f t="shared" si="54"/>
        <v>-1</v>
      </c>
    </row>
    <row r="780" ht="25" customHeight="1" spans="1:4">
      <c r="A780" s="462" t="s">
        <v>715</v>
      </c>
      <c r="B780" s="466">
        <v>0</v>
      </c>
      <c r="C780" s="463">
        <v>0</v>
      </c>
      <c r="D780" s="464"/>
    </row>
    <row r="781" ht="25" customHeight="1" spans="1:4">
      <c r="A781" s="462" t="s">
        <v>716</v>
      </c>
      <c r="B781" s="466"/>
      <c r="C781" s="463">
        <v>0</v>
      </c>
      <c r="D781" s="464"/>
    </row>
    <row r="782" ht="25" customHeight="1" spans="1:4">
      <c r="A782" s="462" t="s">
        <v>717</v>
      </c>
      <c r="B782" s="466"/>
      <c r="C782" s="463">
        <f>C783</f>
        <v>9312</v>
      </c>
      <c r="D782" s="464"/>
    </row>
    <row r="783" ht="25" customHeight="1" spans="1:4">
      <c r="A783" s="462" t="s">
        <v>718</v>
      </c>
      <c r="B783" s="466"/>
      <c r="C783" s="463">
        <v>9312</v>
      </c>
      <c r="D783" s="464"/>
    </row>
    <row r="784" ht="25" customHeight="1" spans="1:4">
      <c r="A784" s="459" t="s">
        <v>719</v>
      </c>
      <c r="B784" s="472">
        <f>SUM(B785,B811,B836,B862,B873,B879,B886,B893)</f>
        <v>26349</v>
      </c>
      <c r="C784" s="460">
        <f>SUM(C785,C811,C836,C862,C873,C879,C886,C893)</f>
        <v>41691</v>
      </c>
      <c r="D784" s="461">
        <f t="shared" ref="D784:D786" si="55">(C784-B784)/B784</f>
        <v>0.582261186382785</v>
      </c>
    </row>
    <row r="785" ht="25" customHeight="1" spans="1:4">
      <c r="A785" s="462" t="s">
        <v>720</v>
      </c>
      <c r="B785" s="463">
        <f>SUM(B786:B810)</f>
        <v>7061</v>
      </c>
      <c r="C785" s="463">
        <f>SUM(C786:C810)</f>
        <v>11391</v>
      </c>
      <c r="D785" s="464">
        <f t="shared" si="55"/>
        <v>0.613227588160317</v>
      </c>
    </row>
    <row r="786" ht="25" customHeight="1" spans="1:4">
      <c r="A786" s="462" t="s">
        <v>121</v>
      </c>
      <c r="B786" s="463">
        <v>478</v>
      </c>
      <c r="C786" s="463">
        <v>417</v>
      </c>
      <c r="D786" s="464">
        <f t="shared" si="55"/>
        <v>-0.127615062761506</v>
      </c>
    </row>
    <row r="787" ht="25" customHeight="1" spans="1:4">
      <c r="A787" s="462" t="s">
        <v>122</v>
      </c>
      <c r="B787" s="463">
        <v>0</v>
      </c>
      <c r="C787" s="463"/>
      <c r="D787" s="464"/>
    </row>
    <row r="788" ht="25" customHeight="1" spans="1:4">
      <c r="A788" s="462" t="s">
        <v>123</v>
      </c>
      <c r="B788" s="463">
        <v>0</v>
      </c>
      <c r="C788" s="463"/>
      <c r="D788" s="464"/>
    </row>
    <row r="789" ht="25" customHeight="1" spans="1:4">
      <c r="A789" s="462" t="s">
        <v>130</v>
      </c>
      <c r="B789" s="463">
        <v>4896</v>
      </c>
      <c r="C789" s="463">
        <v>5240</v>
      </c>
      <c r="D789" s="464">
        <f t="shared" ref="D789:D792" si="56">(C789-B789)/B789</f>
        <v>0.0702614379084967</v>
      </c>
    </row>
    <row r="790" ht="25" customHeight="1" spans="1:4">
      <c r="A790" s="462" t="s">
        <v>721</v>
      </c>
      <c r="B790" s="463">
        <v>579</v>
      </c>
      <c r="C790" s="463">
        <v>655</v>
      </c>
      <c r="D790" s="464">
        <f t="shared" si="56"/>
        <v>0.13126079447323</v>
      </c>
    </row>
    <row r="791" ht="25" customHeight="1" spans="1:4">
      <c r="A791" s="462" t="s">
        <v>722</v>
      </c>
      <c r="B791" s="463"/>
      <c r="C791" s="463"/>
      <c r="D791" s="464"/>
    </row>
    <row r="792" ht="25" customHeight="1" spans="1:4">
      <c r="A792" s="462" t="s">
        <v>723</v>
      </c>
      <c r="B792" s="463">
        <v>90</v>
      </c>
      <c r="C792" s="463">
        <v>60</v>
      </c>
      <c r="D792" s="464">
        <f t="shared" si="56"/>
        <v>-0.333333333333333</v>
      </c>
    </row>
    <row r="793" ht="25" customHeight="1" spans="1:4">
      <c r="A793" s="462" t="s">
        <v>724</v>
      </c>
      <c r="B793" s="463"/>
      <c r="C793" s="463"/>
      <c r="D793" s="464"/>
    </row>
    <row r="794" ht="25" customHeight="1" spans="1:4">
      <c r="A794" s="462" t="s">
        <v>725</v>
      </c>
      <c r="B794" s="463"/>
      <c r="C794" s="463"/>
      <c r="D794" s="464"/>
    </row>
    <row r="795" ht="25" customHeight="1" spans="1:4">
      <c r="A795" s="462" t="s">
        <v>726</v>
      </c>
      <c r="B795" s="463"/>
      <c r="C795" s="463"/>
      <c r="D795" s="464"/>
    </row>
    <row r="796" ht="25" customHeight="1" spans="1:4">
      <c r="A796" s="462" t="s">
        <v>727</v>
      </c>
      <c r="B796" s="460"/>
      <c r="C796" s="460"/>
      <c r="D796" s="464"/>
    </row>
    <row r="797" ht="25" customHeight="1" spans="1:4">
      <c r="A797" s="462" t="s">
        <v>728</v>
      </c>
      <c r="B797" s="463"/>
      <c r="C797" s="463"/>
      <c r="D797" s="464"/>
    </row>
    <row r="798" ht="25" customHeight="1" spans="1:4">
      <c r="A798" s="462" t="s">
        <v>729</v>
      </c>
      <c r="B798" s="463"/>
      <c r="C798" s="463"/>
      <c r="D798" s="464"/>
    </row>
    <row r="799" ht="25" customHeight="1" spans="1:4">
      <c r="A799" s="462" t="s">
        <v>730</v>
      </c>
      <c r="B799" s="463">
        <v>0</v>
      </c>
      <c r="C799" s="463">
        <v>277</v>
      </c>
      <c r="D799" s="464"/>
    </row>
    <row r="800" ht="25" customHeight="1" spans="1:4">
      <c r="A800" s="462" t="s">
        <v>731</v>
      </c>
      <c r="B800" s="463">
        <v>0</v>
      </c>
      <c r="C800" s="463"/>
      <c r="D800" s="464"/>
    </row>
    <row r="801" ht="25" customHeight="1" spans="1:4">
      <c r="A801" s="462" t="s">
        <v>732</v>
      </c>
      <c r="B801" s="463"/>
      <c r="C801" s="463"/>
      <c r="D801" s="464"/>
    </row>
    <row r="802" ht="25" customHeight="1" spans="1:4">
      <c r="A802" s="462" t="s">
        <v>733</v>
      </c>
      <c r="B802" s="463"/>
      <c r="C802" s="463"/>
      <c r="D802" s="464"/>
    </row>
    <row r="803" ht="25" customHeight="1" spans="1:4">
      <c r="A803" s="462" t="s">
        <v>734</v>
      </c>
      <c r="B803" s="463"/>
      <c r="C803" s="463"/>
      <c r="D803" s="464"/>
    </row>
    <row r="804" ht="25" customHeight="1" spans="1:4">
      <c r="A804" s="462" t="s">
        <v>735</v>
      </c>
      <c r="B804" s="463"/>
      <c r="C804" s="463"/>
      <c r="D804" s="464"/>
    </row>
    <row r="805" ht="25" customHeight="1" spans="1:4">
      <c r="A805" s="462" t="s">
        <v>736</v>
      </c>
      <c r="B805" s="463"/>
      <c r="C805" s="463"/>
      <c r="D805" s="464"/>
    </row>
    <row r="806" ht="25" customHeight="1" spans="1:4">
      <c r="A806" s="462" t="s">
        <v>737</v>
      </c>
      <c r="B806" s="463"/>
      <c r="C806" s="463">
        <v>3887</v>
      </c>
      <c r="D806" s="464"/>
    </row>
    <row r="807" ht="25" customHeight="1" spans="1:4">
      <c r="A807" s="462" t="s">
        <v>738</v>
      </c>
      <c r="B807" s="463">
        <v>0</v>
      </c>
      <c r="C807" s="463"/>
      <c r="D807" s="464"/>
    </row>
    <row r="808" ht="25" customHeight="1" spans="1:4">
      <c r="A808" s="462" t="s">
        <v>739</v>
      </c>
      <c r="B808" s="463">
        <v>214</v>
      </c>
      <c r="C808" s="463">
        <v>156</v>
      </c>
      <c r="D808" s="464">
        <f t="shared" ref="D808:D812" si="57">(C808-B808)/B808</f>
        <v>-0.271028037383178</v>
      </c>
    </row>
    <row r="809" ht="25" customHeight="1" spans="1:4">
      <c r="A809" s="462" t="s">
        <v>740</v>
      </c>
      <c r="B809" s="463"/>
      <c r="C809" s="463"/>
      <c r="D809" s="464"/>
    </row>
    <row r="810" ht="25" customHeight="1" spans="1:4">
      <c r="A810" s="462" t="s">
        <v>741</v>
      </c>
      <c r="B810" s="463">
        <v>804</v>
      </c>
      <c r="C810" s="463">
        <v>699</v>
      </c>
      <c r="D810" s="464">
        <f t="shared" si="57"/>
        <v>-0.130597014925373</v>
      </c>
    </row>
    <row r="811" ht="25" customHeight="1" spans="1:4">
      <c r="A811" s="462" t="s">
        <v>742</v>
      </c>
      <c r="B811" s="463">
        <f>SUM(B812:B835)</f>
        <v>2600</v>
      </c>
      <c r="C811" s="463">
        <f>SUM(C812:C835)</f>
        <v>3439</v>
      </c>
      <c r="D811" s="464">
        <f t="shared" si="57"/>
        <v>0.322692307692308</v>
      </c>
    </row>
    <row r="812" ht="25" customHeight="1" spans="1:4">
      <c r="A812" s="462" t="s">
        <v>121</v>
      </c>
      <c r="B812" s="463">
        <v>1104</v>
      </c>
      <c r="C812" s="463">
        <v>1048</v>
      </c>
      <c r="D812" s="464">
        <f t="shared" si="57"/>
        <v>-0.0507246376811594</v>
      </c>
    </row>
    <row r="813" ht="25" customHeight="1" spans="1:4">
      <c r="A813" s="462" t="s">
        <v>122</v>
      </c>
      <c r="B813" s="463"/>
      <c r="C813" s="463"/>
      <c r="D813" s="464"/>
    </row>
    <row r="814" ht="25" customHeight="1" spans="1:4">
      <c r="A814" s="462" t="s">
        <v>123</v>
      </c>
      <c r="B814" s="463"/>
      <c r="C814" s="463"/>
      <c r="D814" s="464"/>
    </row>
    <row r="815" ht="25" customHeight="1" spans="1:4">
      <c r="A815" s="462" t="s">
        <v>743</v>
      </c>
      <c r="B815" s="463">
        <v>1322</v>
      </c>
      <c r="C815" s="463">
        <v>1364</v>
      </c>
      <c r="D815" s="464">
        <f>(C815-B815)/B815</f>
        <v>0.0317700453857791</v>
      </c>
    </row>
    <row r="816" ht="25" customHeight="1" spans="1:4">
      <c r="A816" s="462" t="s">
        <v>744</v>
      </c>
      <c r="B816" s="463"/>
      <c r="C816" s="463"/>
      <c r="D816" s="464"/>
    </row>
    <row r="817" ht="25" customHeight="1" spans="1:4">
      <c r="A817" s="462" t="s">
        <v>745</v>
      </c>
      <c r="B817" s="463"/>
      <c r="C817" s="463"/>
      <c r="D817" s="464"/>
    </row>
    <row r="818" ht="25" customHeight="1" spans="1:4">
      <c r="A818" s="462" t="s">
        <v>746</v>
      </c>
      <c r="B818" s="463"/>
      <c r="C818" s="463"/>
      <c r="D818" s="464"/>
    </row>
    <row r="819" ht="25" customHeight="1" spans="1:4">
      <c r="A819" s="462" t="s">
        <v>747</v>
      </c>
      <c r="B819" s="463"/>
      <c r="C819" s="463"/>
      <c r="D819" s="464"/>
    </row>
    <row r="820" ht="25" customHeight="1" spans="1:4">
      <c r="A820" s="462" t="s">
        <v>748</v>
      </c>
      <c r="B820" s="463"/>
      <c r="C820" s="463"/>
      <c r="D820" s="464"/>
    </row>
    <row r="821" ht="25" customHeight="1" spans="1:4">
      <c r="A821" s="462" t="s">
        <v>749</v>
      </c>
      <c r="B821" s="463"/>
      <c r="C821" s="463"/>
      <c r="D821" s="464"/>
    </row>
    <row r="822" ht="25" customHeight="1" spans="1:4">
      <c r="A822" s="462" t="s">
        <v>750</v>
      </c>
      <c r="B822" s="463"/>
      <c r="C822" s="463"/>
      <c r="D822" s="464"/>
    </row>
    <row r="823" ht="25" customHeight="1" spans="1:4">
      <c r="A823" s="462" t="s">
        <v>751</v>
      </c>
      <c r="B823" s="463"/>
      <c r="C823" s="463"/>
      <c r="D823" s="464"/>
    </row>
    <row r="824" ht="25" customHeight="1" spans="1:4">
      <c r="A824" s="462" t="s">
        <v>752</v>
      </c>
      <c r="B824" s="463"/>
      <c r="C824" s="463"/>
      <c r="D824" s="464"/>
    </row>
    <row r="825" ht="25" customHeight="1" spans="1:4">
      <c r="A825" s="462" t="s">
        <v>753</v>
      </c>
      <c r="B825" s="463"/>
      <c r="C825" s="463"/>
      <c r="D825" s="464"/>
    </row>
    <row r="826" ht="25" customHeight="1" spans="1:4">
      <c r="A826" s="462" t="s">
        <v>754</v>
      </c>
      <c r="B826" s="463"/>
      <c r="C826" s="463"/>
      <c r="D826" s="464"/>
    </row>
    <row r="827" ht="25" customHeight="1" spans="1:4">
      <c r="A827" s="462" t="s">
        <v>755</v>
      </c>
      <c r="B827" s="463"/>
      <c r="C827" s="463"/>
      <c r="D827" s="464"/>
    </row>
    <row r="828" ht="25" customHeight="1" spans="1:4">
      <c r="A828" s="462" t="s">
        <v>756</v>
      </c>
      <c r="B828" s="463"/>
      <c r="C828" s="463"/>
      <c r="D828" s="464"/>
    </row>
    <row r="829" ht="25" customHeight="1" spans="1:4">
      <c r="A829" s="462" t="s">
        <v>757</v>
      </c>
      <c r="B829" s="463"/>
      <c r="C829" s="463"/>
      <c r="D829" s="464"/>
    </row>
    <row r="830" ht="25" customHeight="1" spans="1:4">
      <c r="A830" s="462" t="s">
        <v>758</v>
      </c>
      <c r="B830" s="463"/>
      <c r="C830" s="463"/>
      <c r="D830" s="464"/>
    </row>
    <row r="831" ht="25" customHeight="1" spans="1:4">
      <c r="A831" s="462" t="s">
        <v>759</v>
      </c>
      <c r="B831" s="463">
        <v>174</v>
      </c>
      <c r="C831" s="463">
        <v>94</v>
      </c>
      <c r="D831" s="464">
        <f>(C831-B831)/B831</f>
        <v>-0.459770114942529</v>
      </c>
    </row>
    <row r="832" ht="25" customHeight="1" spans="1:4">
      <c r="A832" s="462" t="s">
        <v>760</v>
      </c>
      <c r="B832" s="463"/>
      <c r="C832" s="463"/>
      <c r="D832" s="464"/>
    </row>
    <row r="833" ht="25" customHeight="1" spans="1:4">
      <c r="A833" s="462" t="s">
        <v>761</v>
      </c>
      <c r="B833" s="463">
        <v>0</v>
      </c>
      <c r="C833" s="463">
        <v>0</v>
      </c>
      <c r="D833" s="464"/>
    </row>
    <row r="834" ht="25" customHeight="1" spans="1:4">
      <c r="A834" s="462" t="s">
        <v>762</v>
      </c>
      <c r="B834" s="463"/>
      <c r="C834" s="463"/>
      <c r="D834" s="464"/>
    </row>
    <row r="835" ht="25" customHeight="1" spans="1:4">
      <c r="A835" s="462" t="s">
        <v>763</v>
      </c>
      <c r="B835" s="463"/>
      <c r="C835" s="463">
        <v>933</v>
      </c>
      <c r="D835" s="464"/>
    </row>
    <row r="836" ht="25" customHeight="1" spans="1:4">
      <c r="A836" s="462" t="s">
        <v>764</v>
      </c>
      <c r="B836" s="463">
        <f>SUM(B837:B861)</f>
        <v>957</v>
      </c>
      <c r="C836" s="463">
        <f>SUM(C837:C861)</f>
        <v>1595</v>
      </c>
      <c r="D836" s="464">
        <f>(C836-B836)/B836</f>
        <v>0.666666666666667</v>
      </c>
    </row>
    <row r="837" ht="25" customHeight="1" spans="1:4">
      <c r="A837" s="462" t="s">
        <v>121</v>
      </c>
      <c r="B837" s="463">
        <v>252</v>
      </c>
      <c r="C837" s="463">
        <v>217</v>
      </c>
      <c r="D837" s="464">
        <f>(C837-B837)/B837</f>
        <v>-0.138888888888889</v>
      </c>
    </row>
    <row r="838" ht="25" customHeight="1" spans="1:4">
      <c r="A838" s="462" t="s">
        <v>122</v>
      </c>
      <c r="B838" s="463"/>
      <c r="C838" s="463"/>
      <c r="D838" s="464"/>
    </row>
    <row r="839" ht="25" customHeight="1" spans="1:4">
      <c r="A839" s="462" t="s">
        <v>123</v>
      </c>
      <c r="B839" s="463"/>
      <c r="C839" s="463"/>
      <c r="D839" s="464"/>
    </row>
    <row r="840" ht="25" customHeight="1" spans="1:4">
      <c r="A840" s="462" t="s">
        <v>765</v>
      </c>
      <c r="B840" s="463"/>
      <c r="C840" s="463"/>
      <c r="D840" s="464"/>
    </row>
    <row r="841" ht="25" customHeight="1" spans="1:4">
      <c r="A841" s="462" t="s">
        <v>766</v>
      </c>
      <c r="B841" s="463"/>
      <c r="C841" s="463">
        <v>521</v>
      </c>
      <c r="D841" s="464"/>
    </row>
    <row r="842" ht="25" customHeight="1" spans="1:4">
      <c r="A842" s="462" t="s">
        <v>767</v>
      </c>
      <c r="B842" s="463"/>
      <c r="C842" s="463"/>
      <c r="D842" s="464"/>
    </row>
    <row r="843" ht="25" customHeight="1" spans="1:4">
      <c r="A843" s="462" t="s">
        <v>768</v>
      </c>
      <c r="B843" s="463"/>
      <c r="C843" s="463"/>
      <c r="D843" s="464"/>
    </row>
    <row r="844" ht="25" customHeight="1" spans="1:4">
      <c r="A844" s="462" t="s">
        <v>769</v>
      </c>
      <c r="B844" s="463"/>
      <c r="C844" s="463"/>
      <c r="D844" s="464"/>
    </row>
    <row r="845" ht="25" customHeight="1" spans="1:4">
      <c r="A845" s="462" t="s">
        <v>770</v>
      </c>
      <c r="B845" s="463">
        <v>0</v>
      </c>
      <c r="C845" s="463">
        <v>0</v>
      </c>
      <c r="D845" s="464"/>
    </row>
    <row r="846" ht="25" customHeight="1" spans="1:4">
      <c r="A846" s="462" t="s">
        <v>771</v>
      </c>
      <c r="B846" s="463">
        <v>0</v>
      </c>
      <c r="C846" s="463">
        <v>0</v>
      </c>
      <c r="D846" s="464"/>
    </row>
    <row r="847" ht="25" customHeight="1" spans="1:4">
      <c r="A847" s="462" t="s">
        <v>772</v>
      </c>
      <c r="B847" s="463"/>
      <c r="C847" s="463"/>
      <c r="D847" s="464"/>
    </row>
    <row r="848" ht="25" customHeight="1" spans="1:4">
      <c r="A848" s="462" t="s">
        <v>773</v>
      </c>
      <c r="B848" s="463"/>
      <c r="C848" s="463"/>
      <c r="D848" s="464"/>
    </row>
    <row r="849" ht="25" customHeight="1" spans="1:4">
      <c r="A849" s="462" t="s">
        <v>774</v>
      </c>
      <c r="B849" s="463"/>
      <c r="C849" s="463"/>
      <c r="D849" s="464"/>
    </row>
    <row r="850" ht="25" customHeight="1" spans="1:4">
      <c r="A850" s="462" t="s">
        <v>775</v>
      </c>
      <c r="B850" s="463">
        <v>10</v>
      </c>
      <c r="C850" s="463">
        <v>20</v>
      </c>
      <c r="D850" s="464">
        <f>(C850-B850)/B850</f>
        <v>1</v>
      </c>
    </row>
    <row r="851" ht="25" customHeight="1" spans="1:4">
      <c r="A851" s="462" t="s">
        <v>776</v>
      </c>
      <c r="B851" s="463"/>
      <c r="C851" s="463"/>
      <c r="D851" s="464"/>
    </row>
    <row r="852" ht="25" customHeight="1" spans="1:4">
      <c r="A852" s="462" t="s">
        <v>777</v>
      </c>
      <c r="B852" s="463"/>
      <c r="C852" s="463">
        <v>4</v>
      </c>
      <c r="D852" s="464"/>
    </row>
    <row r="853" ht="25" customHeight="1" spans="1:4">
      <c r="A853" s="462" t="s">
        <v>778</v>
      </c>
      <c r="B853" s="463"/>
      <c r="C853" s="463"/>
      <c r="D853" s="464"/>
    </row>
    <row r="854" ht="25" customHeight="1" spans="1:4">
      <c r="A854" s="462" t="s">
        <v>779</v>
      </c>
      <c r="B854" s="463"/>
      <c r="C854" s="463"/>
      <c r="D854" s="464"/>
    </row>
    <row r="855" ht="25" customHeight="1" spans="1:4">
      <c r="A855" s="462" t="s">
        <v>780</v>
      </c>
      <c r="B855" s="463"/>
      <c r="C855" s="463"/>
      <c r="D855" s="464"/>
    </row>
    <row r="856" ht="25" customHeight="1" spans="1:4">
      <c r="A856" s="462" t="s">
        <v>781</v>
      </c>
      <c r="B856" s="463"/>
      <c r="C856" s="463"/>
      <c r="D856" s="464"/>
    </row>
    <row r="857" ht="25" customHeight="1" spans="1:4">
      <c r="A857" s="462" t="s">
        <v>782</v>
      </c>
      <c r="B857" s="463"/>
      <c r="C857" s="463"/>
      <c r="D857" s="464"/>
    </row>
    <row r="858" ht="25" customHeight="1" spans="1:4">
      <c r="A858" s="462" t="s">
        <v>783</v>
      </c>
      <c r="B858" s="463"/>
      <c r="C858" s="463"/>
      <c r="D858" s="464"/>
    </row>
    <row r="859" ht="25" customHeight="1" spans="1:4">
      <c r="A859" s="462" t="s">
        <v>784</v>
      </c>
      <c r="B859" s="463"/>
      <c r="C859" s="463"/>
      <c r="D859" s="464"/>
    </row>
    <row r="860" ht="25" customHeight="1" spans="1:4">
      <c r="A860" s="462" t="s">
        <v>785</v>
      </c>
      <c r="B860" s="463"/>
      <c r="C860" s="463"/>
      <c r="D860" s="464"/>
    </row>
    <row r="861" ht="25" customHeight="1" spans="1:4">
      <c r="A861" s="462" t="s">
        <v>786</v>
      </c>
      <c r="B861" s="463">
        <v>695</v>
      </c>
      <c r="C861" s="463">
        <v>833</v>
      </c>
      <c r="D861" s="464">
        <f t="shared" ref="D861:D863" si="58">(C861-B861)/B861</f>
        <v>0.198561151079137</v>
      </c>
    </row>
    <row r="862" ht="25" customHeight="1" spans="1:4">
      <c r="A862" s="462" t="s">
        <v>787</v>
      </c>
      <c r="B862" s="463">
        <f>SUM(B863:B872)</f>
        <v>15731</v>
      </c>
      <c r="C862" s="463">
        <f>SUM(C863:C872)</f>
        <v>11911</v>
      </c>
      <c r="D862" s="464">
        <f t="shared" si="58"/>
        <v>-0.242832623482296</v>
      </c>
    </row>
    <row r="863" ht="25" customHeight="1" spans="1:4">
      <c r="A863" s="462" t="s">
        <v>121</v>
      </c>
      <c r="B863" s="463">
        <v>516</v>
      </c>
      <c r="C863" s="463">
        <v>102</v>
      </c>
      <c r="D863" s="464">
        <f t="shared" si="58"/>
        <v>-0.802325581395349</v>
      </c>
    </row>
    <row r="864" ht="25" customHeight="1" spans="1:4">
      <c r="A864" s="462" t="s">
        <v>122</v>
      </c>
      <c r="B864" s="463"/>
      <c r="C864" s="463"/>
      <c r="D864" s="464"/>
    </row>
    <row r="865" ht="25" customHeight="1" spans="1:4">
      <c r="A865" s="462" t="s">
        <v>123</v>
      </c>
      <c r="B865" s="463"/>
      <c r="C865" s="463"/>
      <c r="D865" s="464"/>
    </row>
    <row r="866" ht="25" customHeight="1" spans="1:4">
      <c r="A866" s="462" t="s">
        <v>788</v>
      </c>
      <c r="B866" s="463">
        <v>6535</v>
      </c>
      <c r="C866" s="463">
        <v>1853</v>
      </c>
      <c r="D866" s="464">
        <f t="shared" ref="D866:D869" si="59">(C866-B866)/B866</f>
        <v>-0.716449885233359</v>
      </c>
    </row>
    <row r="867" ht="25" customHeight="1" spans="1:4">
      <c r="A867" s="462" t="s">
        <v>789</v>
      </c>
      <c r="B867" s="463">
        <v>2495</v>
      </c>
      <c r="C867" s="463">
        <v>1303</v>
      </c>
      <c r="D867" s="464">
        <f t="shared" si="59"/>
        <v>-0.477755511022044</v>
      </c>
    </row>
    <row r="868" ht="25" customHeight="1" spans="1:4">
      <c r="A868" s="462" t="s">
        <v>790</v>
      </c>
      <c r="B868" s="463">
        <v>0</v>
      </c>
      <c r="C868" s="463">
        <v>196</v>
      </c>
      <c r="D868" s="464"/>
    </row>
    <row r="869" ht="25" customHeight="1" spans="1:4">
      <c r="A869" s="462" t="s">
        <v>791</v>
      </c>
      <c r="B869" s="463">
        <v>1415</v>
      </c>
      <c r="C869" s="463">
        <v>1400</v>
      </c>
      <c r="D869" s="464">
        <f t="shared" si="59"/>
        <v>-0.0106007067137809</v>
      </c>
    </row>
    <row r="870" ht="25" customHeight="1" spans="1:4">
      <c r="A870" s="462" t="s">
        <v>792</v>
      </c>
      <c r="B870" s="463">
        <v>0</v>
      </c>
      <c r="C870" s="463"/>
      <c r="D870" s="464"/>
    </row>
    <row r="871" ht="25" customHeight="1" spans="1:4">
      <c r="A871" s="462" t="s">
        <v>793</v>
      </c>
      <c r="B871" s="463">
        <v>0</v>
      </c>
      <c r="C871" s="463"/>
      <c r="D871" s="464"/>
    </row>
    <row r="872" ht="25" customHeight="1" spans="1:4">
      <c r="A872" s="462" t="s">
        <v>794</v>
      </c>
      <c r="B872" s="463">
        <v>4770</v>
      </c>
      <c r="C872" s="463">
        <v>7057</v>
      </c>
      <c r="D872" s="464">
        <f>(C872-B872)/B872</f>
        <v>0.479454926624738</v>
      </c>
    </row>
    <row r="873" ht="25" customHeight="1" spans="1:4">
      <c r="A873" s="462" t="s">
        <v>795</v>
      </c>
      <c r="B873" s="466"/>
      <c r="C873" s="463">
        <v>0</v>
      </c>
      <c r="D873" s="464"/>
    </row>
    <row r="874" ht="25" customHeight="1" spans="1:4">
      <c r="A874" s="462" t="s">
        <v>373</v>
      </c>
      <c r="B874" s="466"/>
      <c r="C874" s="463">
        <v>0</v>
      </c>
      <c r="D874" s="464"/>
    </row>
    <row r="875" ht="25" customHeight="1" spans="1:4">
      <c r="A875" s="462" t="s">
        <v>796</v>
      </c>
      <c r="B875" s="465"/>
      <c r="C875" s="463">
        <v>0</v>
      </c>
      <c r="D875" s="464"/>
    </row>
    <row r="876" ht="25" customHeight="1" spans="1:4">
      <c r="A876" s="462" t="s">
        <v>797</v>
      </c>
      <c r="B876" s="466">
        <v>0</v>
      </c>
      <c r="C876" s="463">
        <v>0</v>
      </c>
      <c r="D876" s="464"/>
    </row>
    <row r="877" ht="25" customHeight="1" spans="1:4">
      <c r="A877" s="462" t="s">
        <v>798</v>
      </c>
      <c r="B877" s="466">
        <v>0</v>
      </c>
      <c r="C877" s="463"/>
      <c r="D877" s="464"/>
    </row>
    <row r="878" ht="25" customHeight="1" spans="1:4">
      <c r="A878" s="462" t="s">
        <v>799</v>
      </c>
      <c r="B878" s="466">
        <v>0</v>
      </c>
      <c r="C878" s="463"/>
      <c r="D878" s="464"/>
    </row>
    <row r="879" ht="25" customHeight="1" spans="1:4">
      <c r="A879" s="462" t="s">
        <v>800</v>
      </c>
      <c r="B879" s="466"/>
      <c r="C879" s="463">
        <f>SUM(C880:C885)</f>
        <v>25</v>
      </c>
      <c r="D879" s="464"/>
    </row>
    <row r="880" ht="25" customHeight="1" spans="1:4">
      <c r="A880" s="462" t="s">
        <v>801</v>
      </c>
      <c r="B880" s="465"/>
      <c r="C880" s="463">
        <v>25</v>
      </c>
      <c r="D880" s="464"/>
    </row>
    <row r="881" ht="25" customHeight="1" spans="1:4">
      <c r="A881" s="462" t="s">
        <v>802</v>
      </c>
      <c r="B881" s="465">
        <v>0</v>
      </c>
      <c r="C881" s="463"/>
      <c r="D881" s="464"/>
    </row>
    <row r="882" ht="25" customHeight="1" spans="1:4">
      <c r="A882" s="462" t="s">
        <v>803</v>
      </c>
      <c r="B882" s="465"/>
      <c r="C882" s="463"/>
      <c r="D882" s="464"/>
    </row>
    <row r="883" ht="25" customHeight="1" spans="1:4">
      <c r="A883" s="462" t="s">
        <v>804</v>
      </c>
      <c r="B883" s="466">
        <v>0</v>
      </c>
      <c r="C883" s="463"/>
      <c r="D883" s="464"/>
    </row>
    <row r="884" ht="25" customHeight="1" spans="1:4">
      <c r="A884" s="462" t="s">
        <v>805</v>
      </c>
      <c r="B884" s="466">
        <v>0</v>
      </c>
      <c r="C884" s="463"/>
      <c r="D884" s="464"/>
    </row>
    <row r="885" ht="25" customHeight="1" spans="1:4">
      <c r="A885" s="462" t="s">
        <v>806</v>
      </c>
      <c r="B885" s="466">
        <v>0</v>
      </c>
      <c r="C885" s="463">
        <v>0</v>
      </c>
      <c r="D885" s="464"/>
    </row>
    <row r="886" ht="25" customHeight="1" spans="1:4">
      <c r="A886" s="462" t="s">
        <v>807</v>
      </c>
      <c r="B886" s="466"/>
      <c r="C886" s="463">
        <f>SUM(C887:C892)</f>
        <v>60</v>
      </c>
      <c r="D886" s="464"/>
    </row>
    <row r="887" ht="25" customHeight="1" spans="1:4">
      <c r="A887" s="462" t="s">
        <v>808</v>
      </c>
      <c r="B887" s="466">
        <v>0</v>
      </c>
      <c r="C887" s="463"/>
      <c r="D887" s="464"/>
    </row>
    <row r="888" ht="25" customHeight="1" spans="1:4">
      <c r="A888" s="462" t="s">
        <v>809</v>
      </c>
      <c r="B888" s="466"/>
      <c r="C888" s="463"/>
      <c r="D888" s="464"/>
    </row>
    <row r="889" ht="25" customHeight="1" spans="1:4">
      <c r="A889" s="462" t="s">
        <v>810</v>
      </c>
      <c r="B889" s="466"/>
      <c r="C889" s="463">
        <v>0</v>
      </c>
      <c r="D889" s="464"/>
    </row>
    <row r="890" ht="25" customHeight="1" spans="1:4">
      <c r="A890" s="462" t="s">
        <v>811</v>
      </c>
      <c r="B890" s="465"/>
      <c r="C890" s="463">
        <v>60</v>
      </c>
      <c r="D890" s="464"/>
    </row>
    <row r="891" ht="25" customHeight="1" spans="1:4">
      <c r="A891" s="462" t="s">
        <v>812</v>
      </c>
      <c r="B891" s="466">
        <v>0</v>
      </c>
      <c r="C891" s="463">
        <v>0</v>
      </c>
      <c r="D891" s="464"/>
    </row>
    <row r="892" ht="25" customHeight="1" spans="1:4">
      <c r="A892" s="462" t="s">
        <v>813</v>
      </c>
      <c r="B892" s="466">
        <v>0</v>
      </c>
      <c r="C892" s="463">
        <v>0</v>
      </c>
      <c r="D892" s="464"/>
    </row>
    <row r="893" ht="41" customHeight="1" spans="1:4">
      <c r="A893" s="462" t="s">
        <v>814</v>
      </c>
      <c r="B893" s="466"/>
      <c r="C893" s="463">
        <f>SUM(C894:C895)</f>
        <v>13270</v>
      </c>
      <c r="D893" s="464"/>
    </row>
    <row r="894" ht="25" customHeight="1" spans="1:4">
      <c r="A894" s="462" t="s">
        <v>815</v>
      </c>
      <c r="B894" s="466">
        <v>0</v>
      </c>
      <c r="C894" s="463">
        <v>0</v>
      </c>
      <c r="D894" s="464"/>
    </row>
    <row r="895" ht="25" customHeight="1" spans="1:4">
      <c r="A895" s="462" t="s">
        <v>816</v>
      </c>
      <c r="B895" s="466"/>
      <c r="C895" s="463">
        <v>13270</v>
      </c>
      <c r="D895" s="464"/>
    </row>
    <row r="896" ht="25" customHeight="1" spans="1:4">
      <c r="A896" s="459" t="s">
        <v>817</v>
      </c>
      <c r="B896" s="460">
        <f>SUM(B897,B912,B922,B932,B937,B942)</f>
        <v>7596</v>
      </c>
      <c r="C896" s="460">
        <f>SUM(C897,C912,C922,C932,C937,C942)</f>
        <v>480</v>
      </c>
      <c r="D896" s="461">
        <f t="shared" ref="D896:D898" si="60">(C896-B896)/B896</f>
        <v>-0.936808846761453</v>
      </c>
    </row>
    <row r="897" ht="25" customHeight="1" spans="1:4">
      <c r="A897" s="462" t="s">
        <v>818</v>
      </c>
      <c r="B897" s="463">
        <f>SUM(B898:B903)</f>
        <v>478</v>
      </c>
      <c r="C897" s="463">
        <f>SUM(C898:C903)</f>
        <v>480</v>
      </c>
      <c r="D897" s="464">
        <f t="shared" si="60"/>
        <v>0.00418410041841004</v>
      </c>
    </row>
    <row r="898" ht="25" customHeight="1" spans="1:4">
      <c r="A898" s="462" t="s">
        <v>121</v>
      </c>
      <c r="B898" s="463">
        <v>478</v>
      </c>
      <c r="C898" s="463">
        <v>480</v>
      </c>
      <c r="D898" s="464">
        <f t="shared" si="60"/>
        <v>0.00418410041841004</v>
      </c>
    </row>
    <row r="899" ht="25" customHeight="1" spans="1:4">
      <c r="A899" s="462" t="s">
        <v>122</v>
      </c>
      <c r="B899" s="466"/>
      <c r="C899" s="463"/>
      <c r="D899" s="464"/>
    </row>
    <row r="900" ht="25" customHeight="1" spans="1:4">
      <c r="A900" s="462" t="s">
        <v>123</v>
      </c>
      <c r="B900" s="466"/>
      <c r="C900" s="463"/>
      <c r="D900" s="464"/>
    </row>
    <row r="901" ht="25" customHeight="1" spans="1:4">
      <c r="A901" s="462" t="s">
        <v>819</v>
      </c>
      <c r="B901" s="466"/>
      <c r="C901" s="463"/>
      <c r="D901" s="464"/>
    </row>
    <row r="902" ht="25" customHeight="1" spans="1:4">
      <c r="A902" s="462" t="s">
        <v>820</v>
      </c>
      <c r="B902" s="466"/>
      <c r="C902" s="463"/>
      <c r="D902" s="464"/>
    </row>
    <row r="903" ht="25" customHeight="1" spans="1:4">
      <c r="A903" s="462" t="s">
        <v>821</v>
      </c>
      <c r="B903" s="473">
        <v>0</v>
      </c>
      <c r="C903" s="463">
        <v>0</v>
      </c>
      <c r="D903" s="464"/>
    </row>
    <row r="904" ht="25" customHeight="1" spans="1:4">
      <c r="A904" s="462" t="s">
        <v>822</v>
      </c>
      <c r="B904" s="466">
        <v>0</v>
      </c>
      <c r="C904" s="463">
        <f>SUM(C905:C907)</f>
        <v>0</v>
      </c>
      <c r="D904" s="464"/>
    </row>
    <row r="905" ht="25" customHeight="1" spans="1:4">
      <c r="A905" s="462" t="s">
        <v>823</v>
      </c>
      <c r="B905" s="466">
        <v>0</v>
      </c>
      <c r="C905" s="463">
        <v>0</v>
      </c>
      <c r="D905" s="464"/>
    </row>
    <row r="906" ht="25" customHeight="1" spans="1:4">
      <c r="A906" s="462" t="s">
        <v>824</v>
      </c>
      <c r="B906" s="466">
        <v>0</v>
      </c>
      <c r="C906" s="463">
        <v>0</v>
      </c>
      <c r="D906" s="464"/>
    </row>
    <row r="907" ht="25" customHeight="1" spans="1:4">
      <c r="A907" s="462" t="s">
        <v>825</v>
      </c>
      <c r="B907" s="466">
        <v>0</v>
      </c>
      <c r="C907" s="463">
        <v>0</v>
      </c>
      <c r="D907" s="464"/>
    </row>
    <row r="908" ht="25" customHeight="1" spans="1:4">
      <c r="A908" s="462" t="s">
        <v>826</v>
      </c>
      <c r="B908" s="466">
        <v>0</v>
      </c>
      <c r="C908" s="463">
        <f>SUM(C909:C910)</f>
        <v>0</v>
      </c>
      <c r="D908" s="464"/>
    </row>
    <row r="909" ht="25" customHeight="1" spans="1:4">
      <c r="A909" s="462" t="s">
        <v>827</v>
      </c>
      <c r="B909" s="466">
        <v>0</v>
      </c>
      <c r="C909" s="463">
        <v>0</v>
      </c>
      <c r="D909" s="464"/>
    </row>
    <row r="910" ht="25" customHeight="1" spans="1:4">
      <c r="A910" s="462" t="s">
        <v>828</v>
      </c>
      <c r="B910" s="466">
        <v>0</v>
      </c>
      <c r="C910" s="463"/>
      <c r="D910" s="464"/>
    </row>
    <row r="911" ht="25" customHeight="1" spans="1:4">
      <c r="A911" s="462" t="s">
        <v>829</v>
      </c>
      <c r="B911" s="466">
        <v>0</v>
      </c>
      <c r="C911" s="463">
        <v>0</v>
      </c>
      <c r="D911" s="464"/>
    </row>
    <row r="912" ht="25" customHeight="1" spans="1:4">
      <c r="A912" s="462" t="s">
        <v>830</v>
      </c>
      <c r="B912" s="466"/>
      <c r="C912" s="463">
        <v>0</v>
      </c>
      <c r="D912" s="464"/>
    </row>
    <row r="913" ht="25" customHeight="1" spans="1:4">
      <c r="A913" s="462" t="s">
        <v>121</v>
      </c>
      <c r="B913" s="466">
        <v>0</v>
      </c>
      <c r="C913" s="463">
        <v>0</v>
      </c>
      <c r="D913" s="464"/>
    </row>
    <row r="914" ht="25" customHeight="1" spans="1:4">
      <c r="A914" s="462" t="s">
        <v>122</v>
      </c>
      <c r="B914" s="466">
        <v>0</v>
      </c>
      <c r="C914" s="463">
        <v>0</v>
      </c>
      <c r="D914" s="464"/>
    </row>
    <row r="915" ht="25" customHeight="1" spans="1:4">
      <c r="A915" s="462" t="s">
        <v>123</v>
      </c>
      <c r="B915" s="466">
        <v>0</v>
      </c>
      <c r="C915" s="463">
        <v>0</v>
      </c>
      <c r="D915" s="464"/>
    </row>
    <row r="916" ht="25" customHeight="1" spans="1:4">
      <c r="A916" s="462" t="s">
        <v>831</v>
      </c>
      <c r="B916" s="466">
        <v>0</v>
      </c>
      <c r="C916" s="463">
        <v>0</v>
      </c>
      <c r="D916" s="464"/>
    </row>
    <row r="917" ht="25" customHeight="1" spans="1:4">
      <c r="A917" s="462" t="s">
        <v>832</v>
      </c>
      <c r="B917" s="466">
        <v>0</v>
      </c>
      <c r="C917" s="463">
        <v>0</v>
      </c>
      <c r="D917" s="464"/>
    </row>
    <row r="918" ht="25" customHeight="1" spans="1:4">
      <c r="A918" s="462" t="s">
        <v>833</v>
      </c>
      <c r="B918" s="466">
        <v>0</v>
      </c>
      <c r="C918" s="463">
        <v>0</v>
      </c>
      <c r="D918" s="464"/>
    </row>
    <row r="919" ht="25" customHeight="1" spans="1:4">
      <c r="A919" s="462" t="s">
        <v>834</v>
      </c>
      <c r="B919" s="466">
        <v>0</v>
      </c>
      <c r="C919" s="463">
        <v>0</v>
      </c>
      <c r="D919" s="464"/>
    </row>
    <row r="920" ht="25" customHeight="1" spans="1:4">
      <c r="A920" s="462" t="s">
        <v>835</v>
      </c>
      <c r="B920" s="466">
        <v>0</v>
      </c>
      <c r="C920" s="463">
        <v>0</v>
      </c>
      <c r="D920" s="464"/>
    </row>
    <row r="921" ht="25" customHeight="1" spans="1:4">
      <c r="A921" s="462" t="s">
        <v>836</v>
      </c>
      <c r="B921" s="466"/>
      <c r="C921" s="463">
        <v>0</v>
      </c>
      <c r="D921" s="464"/>
    </row>
    <row r="922" ht="25" customHeight="1" spans="1:4">
      <c r="A922" s="462" t="s">
        <v>837</v>
      </c>
      <c r="B922" s="466"/>
      <c r="C922" s="463">
        <v>0</v>
      </c>
      <c r="D922" s="464"/>
    </row>
    <row r="923" ht="25" customHeight="1" spans="1:4">
      <c r="A923" s="462" t="s">
        <v>121</v>
      </c>
      <c r="B923" s="466">
        <v>0</v>
      </c>
      <c r="C923" s="463">
        <v>0</v>
      </c>
      <c r="D923" s="464"/>
    </row>
    <row r="924" ht="25" customHeight="1" spans="1:4">
      <c r="A924" s="462" t="s">
        <v>122</v>
      </c>
      <c r="B924" s="466">
        <v>0</v>
      </c>
      <c r="C924" s="463">
        <v>0</v>
      </c>
      <c r="D924" s="464"/>
    </row>
    <row r="925" ht="25" customHeight="1" spans="1:4">
      <c r="A925" s="462" t="s">
        <v>123</v>
      </c>
      <c r="B925" s="466">
        <v>0</v>
      </c>
      <c r="C925" s="463">
        <v>0</v>
      </c>
      <c r="D925" s="464"/>
    </row>
    <row r="926" ht="25" customHeight="1" spans="1:4">
      <c r="A926" s="462" t="s">
        <v>838</v>
      </c>
      <c r="B926" s="466"/>
      <c r="C926" s="463">
        <v>0</v>
      </c>
      <c r="D926" s="464"/>
    </row>
    <row r="927" ht="25" customHeight="1" spans="1:4">
      <c r="A927" s="462" t="s">
        <v>839</v>
      </c>
      <c r="B927" s="466"/>
      <c r="C927" s="463">
        <f>SUM(C928:C936)</f>
        <v>0</v>
      </c>
      <c r="D927" s="464"/>
    </row>
    <row r="928" ht="25" customHeight="1" spans="1:4">
      <c r="A928" s="462" t="s">
        <v>840</v>
      </c>
      <c r="B928" s="466">
        <v>0</v>
      </c>
      <c r="C928" s="463">
        <v>0</v>
      </c>
      <c r="D928" s="464"/>
    </row>
    <row r="929" ht="25" customHeight="1" spans="1:4">
      <c r="A929" s="462" t="s">
        <v>841</v>
      </c>
      <c r="B929" s="466">
        <v>0</v>
      </c>
      <c r="C929" s="463">
        <v>0</v>
      </c>
      <c r="D929" s="464"/>
    </row>
    <row r="930" ht="25" customHeight="1" spans="1:4">
      <c r="A930" s="462" t="s">
        <v>842</v>
      </c>
      <c r="B930" s="466">
        <v>0</v>
      </c>
      <c r="C930" s="463">
        <v>0</v>
      </c>
      <c r="D930" s="464"/>
    </row>
    <row r="931" ht="25" customHeight="1" spans="1:4">
      <c r="A931" s="462" t="s">
        <v>843</v>
      </c>
      <c r="B931" s="466">
        <v>0</v>
      </c>
      <c r="C931" s="463">
        <v>0</v>
      </c>
      <c r="D931" s="464"/>
    </row>
    <row r="932" ht="25" customHeight="1" spans="1:4">
      <c r="A932" s="462" t="s">
        <v>844</v>
      </c>
      <c r="B932" s="466"/>
      <c r="C932" s="463">
        <v>0</v>
      </c>
      <c r="D932" s="464"/>
    </row>
    <row r="933" ht="46" customHeight="1" spans="1:4">
      <c r="A933" s="462" t="s">
        <v>845</v>
      </c>
      <c r="B933" s="466"/>
      <c r="C933" s="463">
        <v>0</v>
      </c>
      <c r="D933" s="464"/>
    </row>
    <row r="934" ht="25" customHeight="1" spans="1:4">
      <c r="A934" s="462" t="s">
        <v>846</v>
      </c>
      <c r="B934" s="465"/>
      <c r="C934" s="463">
        <v>0</v>
      </c>
      <c r="D934" s="464"/>
    </row>
    <row r="935" ht="25" customHeight="1" spans="1:4">
      <c r="A935" s="462" t="s">
        <v>847</v>
      </c>
      <c r="B935" s="465"/>
      <c r="C935" s="463">
        <v>0</v>
      </c>
      <c r="D935" s="464"/>
    </row>
    <row r="936" ht="25" customHeight="1" spans="1:4">
      <c r="A936" s="462" t="s">
        <v>848</v>
      </c>
      <c r="B936" s="465">
        <v>0</v>
      </c>
      <c r="C936" s="463"/>
      <c r="D936" s="464"/>
    </row>
    <row r="937" ht="25" customHeight="1" spans="1:4">
      <c r="A937" s="462" t="s">
        <v>849</v>
      </c>
      <c r="B937" s="463">
        <f>SUM(B939)</f>
        <v>7118</v>
      </c>
      <c r="C937" s="463">
        <f>SUM(C939)</f>
        <v>0</v>
      </c>
      <c r="D937" s="464">
        <f>(C937-B937)/B937</f>
        <v>-1</v>
      </c>
    </row>
    <row r="938" ht="25" customHeight="1" spans="1:4">
      <c r="A938" s="470" t="s">
        <v>850</v>
      </c>
      <c r="B938" s="466">
        <v>0</v>
      </c>
      <c r="C938" s="463">
        <v>0</v>
      </c>
      <c r="D938" s="464"/>
    </row>
    <row r="939" ht="25" customHeight="1" spans="1:4">
      <c r="A939" s="470" t="s">
        <v>851</v>
      </c>
      <c r="B939" s="463">
        <v>7118</v>
      </c>
      <c r="C939" s="463"/>
      <c r="D939" s="464">
        <f>(C939-B939)/B939</f>
        <v>-1</v>
      </c>
    </row>
    <row r="940" ht="25" customHeight="1" spans="1:4">
      <c r="A940" s="470" t="s">
        <v>852</v>
      </c>
      <c r="B940" s="466">
        <v>0</v>
      </c>
      <c r="C940" s="463">
        <f>SUM(C941:C944)</f>
        <v>0</v>
      </c>
      <c r="D940" s="464"/>
    </row>
    <row r="941" ht="25" customHeight="1" spans="1:4">
      <c r="A941" s="462" t="s">
        <v>853</v>
      </c>
      <c r="B941" s="473">
        <v>0</v>
      </c>
      <c r="C941" s="463"/>
      <c r="D941" s="464"/>
    </row>
    <row r="942" ht="25" customHeight="1" spans="1:4">
      <c r="A942" s="462" t="s">
        <v>854</v>
      </c>
      <c r="B942" s="466">
        <v>0</v>
      </c>
      <c r="C942" s="463"/>
      <c r="D942" s="464"/>
    </row>
    <row r="943" ht="25" customHeight="1" spans="1:4">
      <c r="A943" s="462" t="s">
        <v>855</v>
      </c>
      <c r="B943" s="466">
        <v>0</v>
      </c>
      <c r="C943" s="463"/>
      <c r="D943" s="464"/>
    </row>
    <row r="944" ht="25" customHeight="1" spans="1:4">
      <c r="A944" s="462" t="s">
        <v>856</v>
      </c>
      <c r="B944" s="465">
        <v>0</v>
      </c>
      <c r="C944" s="463">
        <v>0</v>
      </c>
      <c r="D944" s="464"/>
    </row>
    <row r="945" ht="25" customHeight="1" spans="1:4">
      <c r="A945" s="459" t="s">
        <v>857</v>
      </c>
      <c r="B945" s="474">
        <f>SUM(B946,B951,B965,B972)</f>
        <v>0</v>
      </c>
      <c r="C945" s="463"/>
      <c r="D945" s="464"/>
    </row>
    <row r="946" ht="25" customHeight="1" spans="1:4">
      <c r="A946" s="462" t="s">
        <v>858</v>
      </c>
      <c r="B946" s="466">
        <v>0</v>
      </c>
      <c r="C946" s="463">
        <v>0</v>
      </c>
      <c r="D946" s="464"/>
    </row>
    <row r="947" ht="25" customHeight="1" spans="1:4">
      <c r="A947" s="462" t="s">
        <v>121</v>
      </c>
      <c r="B947" s="466">
        <v>0</v>
      </c>
      <c r="C947" s="463">
        <v>0</v>
      </c>
      <c r="D947" s="464"/>
    </row>
    <row r="948" ht="25" customHeight="1" spans="1:4">
      <c r="A948" s="462" t="s">
        <v>122</v>
      </c>
      <c r="B948" s="466">
        <v>0</v>
      </c>
      <c r="C948" s="463">
        <v>0</v>
      </c>
      <c r="D948" s="464"/>
    </row>
    <row r="949" ht="25" customHeight="1" spans="1:4">
      <c r="A949" s="462" t="s">
        <v>123</v>
      </c>
      <c r="B949" s="466">
        <v>0</v>
      </c>
      <c r="C949" s="463">
        <v>0</v>
      </c>
      <c r="D949" s="464"/>
    </row>
    <row r="950" ht="25" customHeight="1" spans="1:4">
      <c r="A950" s="462" t="s">
        <v>859</v>
      </c>
      <c r="B950" s="466">
        <v>0</v>
      </c>
      <c r="C950" s="463">
        <v>0</v>
      </c>
      <c r="D950" s="464"/>
    </row>
    <row r="951" ht="25" customHeight="1" spans="1:4">
      <c r="A951" s="462" t="s">
        <v>860</v>
      </c>
      <c r="B951" s="466"/>
      <c r="C951" s="463">
        <v>0</v>
      </c>
      <c r="D951" s="464"/>
    </row>
    <row r="952" ht="25" customHeight="1" spans="1:4">
      <c r="A952" s="462" t="s">
        <v>121</v>
      </c>
      <c r="B952" s="466">
        <v>0</v>
      </c>
      <c r="C952" s="463">
        <v>0</v>
      </c>
      <c r="D952" s="464"/>
    </row>
    <row r="953" ht="25" customHeight="1" spans="1:4">
      <c r="A953" s="462" t="s">
        <v>122</v>
      </c>
      <c r="B953" s="466">
        <v>0</v>
      </c>
      <c r="C953" s="463">
        <v>0</v>
      </c>
      <c r="D953" s="464"/>
    </row>
    <row r="954" ht="25" customHeight="1" spans="1:4">
      <c r="A954" s="462" t="s">
        <v>123</v>
      </c>
      <c r="B954" s="466">
        <v>0</v>
      </c>
      <c r="C954" s="463">
        <v>0</v>
      </c>
      <c r="D954" s="464"/>
    </row>
    <row r="955" ht="25" customHeight="1" spans="1:4">
      <c r="A955" s="462" t="s">
        <v>861</v>
      </c>
      <c r="B955" s="466">
        <v>0</v>
      </c>
      <c r="C955" s="463">
        <v>0</v>
      </c>
      <c r="D955" s="464"/>
    </row>
    <row r="956" ht="42" customHeight="1" spans="1:4">
      <c r="A956" s="462" t="s">
        <v>862</v>
      </c>
      <c r="B956" s="466">
        <v>0</v>
      </c>
      <c r="C956" s="463">
        <v>0</v>
      </c>
      <c r="D956" s="464"/>
    </row>
    <row r="957" ht="25" customHeight="1" spans="1:4">
      <c r="A957" s="462" t="s">
        <v>863</v>
      </c>
      <c r="B957" s="466">
        <v>0</v>
      </c>
      <c r="C957" s="463">
        <v>0</v>
      </c>
      <c r="D957" s="464"/>
    </row>
    <row r="958" ht="25" customHeight="1" spans="1:4">
      <c r="A958" s="462" t="s">
        <v>864</v>
      </c>
      <c r="B958" s="466">
        <v>0</v>
      </c>
      <c r="C958" s="463">
        <v>0</v>
      </c>
      <c r="D958" s="464"/>
    </row>
    <row r="959" ht="25" customHeight="1" spans="1:4">
      <c r="A959" s="462" t="s">
        <v>865</v>
      </c>
      <c r="B959" s="466">
        <v>0</v>
      </c>
      <c r="C959" s="463">
        <v>0</v>
      </c>
      <c r="D959" s="464"/>
    </row>
    <row r="960" ht="25" customHeight="1" spans="1:4">
      <c r="A960" s="462" t="s">
        <v>866</v>
      </c>
      <c r="B960" s="466"/>
      <c r="C960" s="463">
        <v>0</v>
      </c>
      <c r="D960" s="464"/>
    </row>
    <row r="961" ht="25" customHeight="1" spans="1:4">
      <c r="A961" s="462" t="s">
        <v>867</v>
      </c>
      <c r="B961" s="466">
        <v>0</v>
      </c>
      <c r="C961" s="463">
        <f>SUM(C962:C964)</f>
        <v>0</v>
      </c>
      <c r="D961" s="464"/>
    </row>
    <row r="962" ht="25" customHeight="1" spans="1:4">
      <c r="A962" s="462" t="s">
        <v>835</v>
      </c>
      <c r="B962" s="466">
        <v>0</v>
      </c>
      <c r="C962" s="463">
        <v>0</v>
      </c>
      <c r="D962" s="464"/>
    </row>
    <row r="963" ht="25" customHeight="1" spans="1:4">
      <c r="A963" s="462" t="s">
        <v>868</v>
      </c>
      <c r="B963" s="466">
        <v>0</v>
      </c>
      <c r="C963" s="463">
        <v>0</v>
      </c>
      <c r="D963" s="464"/>
    </row>
    <row r="964" ht="25" customHeight="1" spans="1:4">
      <c r="A964" s="462" t="s">
        <v>869</v>
      </c>
      <c r="B964" s="466"/>
      <c r="C964" s="463">
        <v>0</v>
      </c>
      <c r="D964" s="464"/>
    </row>
    <row r="965" ht="25" customHeight="1" spans="1:4">
      <c r="A965" s="462" t="s">
        <v>870</v>
      </c>
      <c r="B965" s="463"/>
      <c r="C965" s="463">
        <v>0</v>
      </c>
      <c r="D965" s="464"/>
    </row>
    <row r="966" ht="25" customHeight="1" spans="1:4">
      <c r="A966" s="462" t="s">
        <v>121</v>
      </c>
      <c r="B966" s="466">
        <v>0</v>
      </c>
      <c r="C966" s="463">
        <v>0</v>
      </c>
      <c r="D966" s="464"/>
    </row>
    <row r="967" ht="25" customHeight="1" spans="1:4">
      <c r="A967" s="462" t="s">
        <v>122</v>
      </c>
      <c r="B967" s="466">
        <v>0</v>
      </c>
      <c r="C967" s="463">
        <v>0</v>
      </c>
      <c r="D967" s="464"/>
    </row>
    <row r="968" ht="25" customHeight="1" spans="1:4">
      <c r="A968" s="462" t="s">
        <v>123</v>
      </c>
      <c r="B968" s="466">
        <v>0</v>
      </c>
      <c r="C968" s="463">
        <v>0</v>
      </c>
      <c r="D968" s="464"/>
    </row>
    <row r="969" ht="25" customHeight="1" spans="1:4">
      <c r="A969" s="462" t="s">
        <v>871</v>
      </c>
      <c r="B969" s="466">
        <v>0</v>
      </c>
      <c r="C969" s="463"/>
      <c r="D969" s="464"/>
    </row>
    <row r="970" ht="25" customHeight="1" spans="1:4">
      <c r="A970" s="462" t="s">
        <v>872</v>
      </c>
      <c r="B970" s="465"/>
      <c r="C970" s="463"/>
      <c r="D970" s="464"/>
    </row>
    <row r="971" ht="25" customHeight="1" spans="1:4">
      <c r="A971" s="462" t="s">
        <v>873</v>
      </c>
      <c r="B971" s="466">
        <v>0</v>
      </c>
      <c r="C971" s="463"/>
      <c r="D971" s="464"/>
    </row>
    <row r="972" ht="25" customHeight="1" spans="1:4">
      <c r="A972" s="462" t="s">
        <v>874</v>
      </c>
      <c r="B972" s="466">
        <v>0</v>
      </c>
      <c r="C972" s="463"/>
      <c r="D972" s="464"/>
    </row>
    <row r="973" ht="25" customHeight="1" spans="1:4">
      <c r="A973" s="462" t="s">
        <v>875</v>
      </c>
      <c r="B973" s="466">
        <v>0</v>
      </c>
      <c r="C973" s="463"/>
      <c r="D973" s="464"/>
    </row>
    <row r="974" ht="25" customHeight="1" spans="1:4">
      <c r="A974" s="462" t="s">
        <v>876</v>
      </c>
      <c r="B974" s="466">
        <v>0</v>
      </c>
      <c r="C974" s="463"/>
      <c r="D974" s="464"/>
    </row>
    <row r="975" ht="25" customHeight="1" spans="1:4">
      <c r="A975" s="462" t="s">
        <v>877</v>
      </c>
      <c r="B975" s="466">
        <v>0</v>
      </c>
      <c r="C975" s="463"/>
      <c r="D975" s="464"/>
    </row>
    <row r="976" ht="25" customHeight="1" spans="1:4">
      <c r="A976" s="470" t="s">
        <v>878</v>
      </c>
      <c r="B976" s="466">
        <v>0</v>
      </c>
      <c r="C976" s="463"/>
      <c r="D976" s="464"/>
    </row>
    <row r="977" ht="25" customHeight="1" spans="1:4">
      <c r="A977" s="462" t="s">
        <v>879</v>
      </c>
      <c r="B977" s="466">
        <v>0</v>
      </c>
      <c r="C977" s="463"/>
      <c r="D977" s="464"/>
    </row>
    <row r="978" ht="43" customHeight="1" spans="1:4">
      <c r="A978" s="459" t="s">
        <v>880</v>
      </c>
      <c r="B978" s="474">
        <f>SUM(B979,B989,B995)</f>
        <v>144</v>
      </c>
      <c r="C978" s="460">
        <f>SUM(C979,C989,C995)</f>
        <v>129</v>
      </c>
      <c r="D978" s="461">
        <f t="shared" ref="D978:D980" si="61">(C978-B978)/B978</f>
        <v>-0.104166666666667</v>
      </c>
    </row>
    <row r="979" ht="25" customHeight="1" spans="1:4">
      <c r="A979" s="462" t="s">
        <v>881</v>
      </c>
      <c r="B979" s="477">
        <f>SUM(B980:B988)</f>
        <v>144</v>
      </c>
      <c r="C979" s="463">
        <f>SUM(C980:C988)</f>
        <v>129</v>
      </c>
      <c r="D979" s="464">
        <f t="shared" si="61"/>
        <v>-0.104166666666667</v>
      </c>
    </row>
    <row r="980" ht="25" customHeight="1" spans="1:4">
      <c r="A980" s="462" t="s">
        <v>121</v>
      </c>
      <c r="B980" s="463">
        <v>144</v>
      </c>
      <c r="C980" s="463">
        <v>129</v>
      </c>
      <c r="D980" s="464">
        <f t="shared" si="61"/>
        <v>-0.104166666666667</v>
      </c>
    </row>
    <row r="981" ht="25" customHeight="1" spans="1:4">
      <c r="A981" s="462" t="s">
        <v>122</v>
      </c>
      <c r="B981" s="466"/>
      <c r="C981" s="463"/>
      <c r="D981" s="464"/>
    </row>
    <row r="982" ht="25" customHeight="1" spans="1:4">
      <c r="A982" s="462" t="s">
        <v>123</v>
      </c>
      <c r="B982" s="466">
        <v>0</v>
      </c>
      <c r="C982" s="463">
        <v>0</v>
      </c>
      <c r="D982" s="464"/>
    </row>
    <row r="983" ht="25" customHeight="1" spans="1:4">
      <c r="A983" s="462" t="s">
        <v>882</v>
      </c>
      <c r="B983" s="466">
        <v>0</v>
      </c>
      <c r="C983" s="463">
        <v>0</v>
      </c>
      <c r="D983" s="464"/>
    </row>
    <row r="984" ht="25" customHeight="1" spans="1:4">
      <c r="A984" s="462" t="s">
        <v>883</v>
      </c>
      <c r="B984" s="466"/>
      <c r="C984" s="463">
        <v>0</v>
      </c>
      <c r="D984" s="464"/>
    </row>
    <row r="985" ht="25" customHeight="1" spans="1:4">
      <c r="A985" s="462" t="s">
        <v>884</v>
      </c>
      <c r="B985" s="466">
        <v>0</v>
      </c>
      <c r="C985" s="463">
        <v>0</v>
      </c>
      <c r="D985" s="464"/>
    </row>
    <row r="986" ht="25" customHeight="1" spans="1:4">
      <c r="A986" s="462" t="s">
        <v>885</v>
      </c>
      <c r="B986" s="466">
        <v>0</v>
      </c>
      <c r="C986" s="463">
        <v>0</v>
      </c>
      <c r="D986" s="464"/>
    </row>
    <row r="987" ht="25" customHeight="1" spans="1:4">
      <c r="A987" s="462" t="s">
        <v>130</v>
      </c>
      <c r="B987" s="466">
        <v>0</v>
      </c>
      <c r="C987" s="463">
        <f>SUM(C988:C993)</f>
        <v>0</v>
      </c>
      <c r="D987" s="464"/>
    </row>
    <row r="988" ht="25" customHeight="1" spans="1:4">
      <c r="A988" s="462" t="s">
        <v>886</v>
      </c>
      <c r="B988" s="466"/>
      <c r="C988" s="463">
        <v>0</v>
      </c>
      <c r="D988" s="464"/>
    </row>
    <row r="989" ht="25" customHeight="1" spans="1:4">
      <c r="A989" s="462" t="s">
        <v>887</v>
      </c>
      <c r="B989" s="466"/>
      <c r="C989" s="463">
        <v>0</v>
      </c>
      <c r="D989" s="464"/>
    </row>
    <row r="990" ht="25" customHeight="1" spans="1:4">
      <c r="A990" s="462" t="s">
        <v>121</v>
      </c>
      <c r="B990" s="466">
        <v>0</v>
      </c>
      <c r="C990" s="463">
        <v>0</v>
      </c>
      <c r="D990" s="464"/>
    </row>
    <row r="991" ht="42" customHeight="1" spans="1:4">
      <c r="A991" s="462" t="s">
        <v>122</v>
      </c>
      <c r="B991" s="466">
        <v>0</v>
      </c>
      <c r="C991" s="463">
        <v>0</v>
      </c>
      <c r="D991" s="464"/>
    </row>
    <row r="992" ht="40" customHeight="1" spans="1:4">
      <c r="A992" s="462" t="s">
        <v>123</v>
      </c>
      <c r="B992" s="466">
        <v>0</v>
      </c>
      <c r="C992" s="463"/>
      <c r="D992" s="464"/>
    </row>
    <row r="993" ht="41" customHeight="1" spans="1:4">
      <c r="A993" s="462" t="s">
        <v>888</v>
      </c>
      <c r="B993" s="466">
        <v>0</v>
      </c>
      <c r="C993" s="463">
        <v>0</v>
      </c>
      <c r="D993" s="464"/>
    </row>
    <row r="994" ht="25" customHeight="1" spans="1:4">
      <c r="A994" s="462" t="s">
        <v>889</v>
      </c>
      <c r="B994" s="466"/>
      <c r="C994" s="463">
        <f>SUM(C995:C1000)</f>
        <v>0</v>
      </c>
      <c r="D994" s="464"/>
    </row>
    <row r="995" ht="25" customHeight="1" spans="1:4">
      <c r="A995" s="462" t="s">
        <v>890</v>
      </c>
      <c r="B995" s="466">
        <v>0</v>
      </c>
      <c r="C995" s="463">
        <v>0</v>
      </c>
      <c r="D995" s="464"/>
    </row>
    <row r="996" ht="25" customHeight="1" spans="1:4">
      <c r="A996" s="462" t="s">
        <v>891</v>
      </c>
      <c r="B996" s="466">
        <v>0</v>
      </c>
      <c r="C996" s="463">
        <v>0</v>
      </c>
      <c r="D996" s="464"/>
    </row>
    <row r="997" ht="25" customHeight="1" spans="1:4">
      <c r="A997" s="462" t="s">
        <v>892</v>
      </c>
      <c r="B997" s="465">
        <v>0</v>
      </c>
      <c r="C997" s="463">
        <v>0</v>
      </c>
      <c r="D997" s="464"/>
    </row>
    <row r="998" ht="25" customHeight="1" spans="1:4">
      <c r="A998" s="459" t="s">
        <v>893</v>
      </c>
      <c r="B998" s="472">
        <v>0</v>
      </c>
      <c r="C998" s="463">
        <v>0</v>
      </c>
      <c r="D998" s="464"/>
    </row>
    <row r="999" ht="25" customHeight="1" spans="1:4">
      <c r="A999" s="462" t="s">
        <v>894</v>
      </c>
      <c r="B999" s="466">
        <v>0</v>
      </c>
      <c r="C999" s="463">
        <v>0</v>
      </c>
      <c r="D999" s="464"/>
    </row>
    <row r="1000" ht="25" customHeight="1" spans="1:4">
      <c r="A1000" s="462" t="s">
        <v>121</v>
      </c>
      <c r="B1000" s="466">
        <v>0</v>
      </c>
      <c r="C1000" s="463">
        <v>0</v>
      </c>
      <c r="D1000" s="464"/>
    </row>
    <row r="1001" ht="25" customHeight="1" spans="1:4">
      <c r="A1001" s="462" t="s">
        <v>122</v>
      </c>
      <c r="B1001" s="466">
        <v>0</v>
      </c>
      <c r="C1001" s="460"/>
      <c r="D1001" s="464"/>
    </row>
    <row r="1002" ht="25" customHeight="1" spans="1:4">
      <c r="A1002" s="462" t="s">
        <v>123</v>
      </c>
      <c r="B1002" s="466">
        <v>0</v>
      </c>
      <c r="C1002" s="463">
        <f>SUM(C1003:C1011)</f>
        <v>0</v>
      </c>
      <c r="D1002" s="464"/>
    </row>
    <row r="1003" ht="25" customHeight="1" spans="1:4">
      <c r="A1003" s="462" t="s">
        <v>895</v>
      </c>
      <c r="B1003" s="466">
        <v>0</v>
      </c>
      <c r="C1003" s="463"/>
      <c r="D1003" s="464"/>
    </row>
    <row r="1004" ht="25" customHeight="1" spans="1:4">
      <c r="A1004" s="462" t="s">
        <v>130</v>
      </c>
      <c r="B1004" s="466">
        <v>0</v>
      </c>
      <c r="C1004" s="463"/>
      <c r="D1004" s="464"/>
    </row>
    <row r="1005" ht="25" customHeight="1" spans="1:4">
      <c r="A1005" s="462" t="s">
        <v>896</v>
      </c>
      <c r="B1005" s="466">
        <v>0</v>
      </c>
      <c r="C1005" s="463">
        <v>0</v>
      </c>
      <c r="D1005" s="464"/>
    </row>
    <row r="1006" ht="25" customHeight="1" spans="1:4">
      <c r="A1006" s="462" t="s">
        <v>897</v>
      </c>
      <c r="B1006" s="466">
        <v>0</v>
      </c>
      <c r="C1006" s="463">
        <v>0</v>
      </c>
      <c r="D1006" s="464"/>
    </row>
    <row r="1007" ht="25" customHeight="1" spans="1:4">
      <c r="A1007" s="462" t="s">
        <v>898</v>
      </c>
      <c r="B1007" s="466">
        <v>0</v>
      </c>
      <c r="C1007" s="463"/>
      <c r="D1007" s="464"/>
    </row>
    <row r="1008" ht="25" customHeight="1" spans="1:4">
      <c r="A1008" s="462" t="s">
        <v>899</v>
      </c>
      <c r="B1008" s="466">
        <v>0</v>
      </c>
      <c r="C1008" s="463">
        <v>0</v>
      </c>
      <c r="D1008" s="464"/>
    </row>
    <row r="1009" ht="25" customHeight="1" spans="1:4">
      <c r="A1009" s="462" t="s">
        <v>900</v>
      </c>
      <c r="B1009" s="466">
        <v>0</v>
      </c>
      <c r="C1009" s="463">
        <v>0</v>
      </c>
      <c r="D1009" s="464"/>
    </row>
    <row r="1010" ht="25" customHeight="1" spans="1:4">
      <c r="A1010" s="462" t="s">
        <v>901</v>
      </c>
      <c r="B1010" s="466">
        <v>0</v>
      </c>
      <c r="C1010" s="463">
        <v>0</v>
      </c>
      <c r="D1010" s="464"/>
    </row>
    <row r="1011" ht="25" customHeight="1" spans="1:4">
      <c r="A1011" s="462" t="s">
        <v>902</v>
      </c>
      <c r="B1011" s="466">
        <v>0</v>
      </c>
      <c r="C1011" s="463"/>
      <c r="D1011" s="464"/>
    </row>
    <row r="1012" ht="25" customHeight="1" spans="1:4">
      <c r="A1012" s="462" t="s">
        <v>903</v>
      </c>
      <c r="B1012" s="466">
        <v>0</v>
      </c>
      <c r="C1012" s="463">
        <f>SUM(C1013:C1018)</f>
        <v>0</v>
      </c>
      <c r="D1012" s="464"/>
    </row>
    <row r="1013" ht="25" customHeight="1" spans="1:4">
      <c r="A1013" s="459" t="s">
        <v>904</v>
      </c>
      <c r="B1013" s="472">
        <v>0</v>
      </c>
      <c r="C1013" s="463"/>
      <c r="D1013" s="464"/>
    </row>
    <row r="1014" ht="25" customHeight="1" spans="1:4">
      <c r="A1014" s="462" t="s">
        <v>905</v>
      </c>
      <c r="B1014" s="466">
        <v>0</v>
      </c>
      <c r="C1014" s="463">
        <v>0</v>
      </c>
      <c r="D1014" s="464"/>
    </row>
    <row r="1015" ht="25" customHeight="1" spans="1:4">
      <c r="A1015" s="462" t="s">
        <v>906</v>
      </c>
      <c r="B1015" s="466">
        <v>0</v>
      </c>
      <c r="C1015" s="463">
        <v>0</v>
      </c>
      <c r="D1015" s="464"/>
    </row>
    <row r="1016" ht="25" customHeight="1" spans="1:4">
      <c r="A1016" s="462" t="s">
        <v>907</v>
      </c>
      <c r="B1016" s="466">
        <v>0</v>
      </c>
      <c r="C1016" s="463"/>
      <c r="D1016" s="464"/>
    </row>
    <row r="1017" ht="42" customHeight="1" spans="1:4">
      <c r="A1017" s="462" t="s">
        <v>908</v>
      </c>
      <c r="B1017" s="466">
        <v>0</v>
      </c>
      <c r="C1017" s="463">
        <v>0</v>
      </c>
      <c r="D1017" s="464"/>
    </row>
    <row r="1018" ht="25" customHeight="1" spans="1:4">
      <c r="A1018" s="462" t="s">
        <v>909</v>
      </c>
      <c r="B1018" s="466">
        <v>0</v>
      </c>
      <c r="C1018" s="463"/>
      <c r="D1018" s="464"/>
    </row>
    <row r="1019" ht="25" customHeight="1" spans="1:4">
      <c r="A1019" s="462" t="s">
        <v>910</v>
      </c>
      <c r="B1019" s="466">
        <v>0</v>
      </c>
      <c r="C1019" s="463"/>
      <c r="D1019" s="464"/>
    </row>
    <row r="1020" ht="25" customHeight="1" spans="1:4">
      <c r="A1020" s="462" t="s">
        <v>911</v>
      </c>
      <c r="B1020" s="466">
        <v>0</v>
      </c>
      <c r="C1020" s="463">
        <v>0</v>
      </c>
      <c r="D1020" s="464"/>
    </row>
    <row r="1021" ht="25" customHeight="1" spans="1:4">
      <c r="A1021" s="462" t="s">
        <v>912</v>
      </c>
      <c r="B1021" s="466">
        <v>0</v>
      </c>
      <c r="C1021" s="463">
        <v>0</v>
      </c>
      <c r="D1021" s="464"/>
    </row>
    <row r="1022" ht="25" customHeight="1" spans="1:4">
      <c r="A1022" s="462" t="s">
        <v>913</v>
      </c>
      <c r="B1022" s="466">
        <v>0</v>
      </c>
      <c r="C1022" s="463">
        <v>0</v>
      </c>
      <c r="D1022" s="464"/>
    </row>
    <row r="1023" ht="25" customHeight="1" spans="1:4">
      <c r="A1023" s="459" t="s">
        <v>914</v>
      </c>
      <c r="B1023" s="476">
        <f>SUM(B1024,B1043,B1058)</f>
        <v>2177</v>
      </c>
      <c r="C1023" s="476">
        <f>SUM(C1024,C1043,C1058)</f>
        <v>983</v>
      </c>
      <c r="D1023" s="461">
        <f t="shared" ref="D1023:D1025" si="62">(C1023-B1023)/B1023</f>
        <v>-0.548461185117134</v>
      </c>
    </row>
    <row r="1024" ht="25" customHeight="1" spans="1:4">
      <c r="A1024" s="462" t="s">
        <v>915</v>
      </c>
      <c r="B1024" s="463">
        <f>SUM(B1025:B1042)</f>
        <v>2109</v>
      </c>
      <c r="C1024" s="463">
        <f>SUM(C1025:C1042)</f>
        <v>915</v>
      </c>
      <c r="D1024" s="464">
        <f t="shared" si="62"/>
        <v>-0.566145092460882</v>
      </c>
    </row>
    <row r="1025" ht="25" customHeight="1" spans="1:4">
      <c r="A1025" s="462" t="s">
        <v>121</v>
      </c>
      <c r="B1025" s="463">
        <v>867</v>
      </c>
      <c r="C1025" s="463">
        <v>895</v>
      </c>
      <c r="D1025" s="464">
        <f t="shared" si="62"/>
        <v>0.0322952710495963</v>
      </c>
    </row>
    <row r="1026" ht="25" customHeight="1" spans="1:4">
      <c r="A1026" s="462" t="s">
        <v>122</v>
      </c>
      <c r="B1026" s="466"/>
      <c r="C1026" s="463">
        <v>0</v>
      </c>
      <c r="D1026" s="464"/>
    </row>
    <row r="1027" ht="25" customHeight="1" spans="1:4">
      <c r="A1027" s="462" t="s">
        <v>123</v>
      </c>
      <c r="B1027" s="466"/>
      <c r="C1027" s="463">
        <v>0</v>
      </c>
      <c r="D1027" s="464"/>
    </row>
    <row r="1028" ht="25" customHeight="1" spans="1:4">
      <c r="A1028" s="462" t="s">
        <v>916</v>
      </c>
      <c r="B1028" s="466"/>
      <c r="C1028" s="463">
        <v>10</v>
      </c>
      <c r="D1028" s="464"/>
    </row>
    <row r="1029" ht="25" customHeight="1" spans="1:4">
      <c r="A1029" s="462" t="s">
        <v>917</v>
      </c>
      <c r="B1029" s="466"/>
      <c r="C1029" s="463"/>
      <c r="D1029" s="464"/>
    </row>
    <row r="1030" ht="25" customHeight="1" spans="1:4">
      <c r="A1030" s="462" t="s">
        <v>918</v>
      </c>
      <c r="B1030" s="466">
        <v>0</v>
      </c>
      <c r="C1030" s="463">
        <v>0</v>
      </c>
      <c r="D1030" s="464"/>
    </row>
    <row r="1031" ht="25" customHeight="1" spans="1:4">
      <c r="A1031" s="462" t="s">
        <v>919</v>
      </c>
      <c r="B1031" s="466">
        <v>0</v>
      </c>
      <c r="C1031" s="463"/>
      <c r="D1031" s="464"/>
    </row>
    <row r="1032" ht="25" customHeight="1" spans="1:4">
      <c r="A1032" s="462" t="s">
        <v>920</v>
      </c>
      <c r="B1032" s="466">
        <v>0</v>
      </c>
      <c r="C1032" s="463">
        <v>0</v>
      </c>
      <c r="D1032" s="464"/>
    </row>
    <row r="1033" ht="25" customHeight="1" spans="1:4">
      <c r="A1033" s="462" t="s">
        <v>921</v>
      </c>
      <c r="B1033" s="466">
        <v>0</v>
      </c>
      <c r="C1033" s="463">
        <v>0</v>
      </c>
      <c r="D1033" s="464"/>
    </row>
    <row r="1034" ht="25" customHeight="1" spans="1:4">
      <c r="A1034" s="462" t="s">
        <v>922</v>
      </c>
      <c r="B1034" s="466">
        <v>0</v>
      </c>
      <c r="C1034" s="463">
        <v>0</v>
      </c>
      <c r="D1034" s="464"/>
    </row>
    <row r="1035" ht="25" customHeight="1" spans="1:4">
      <c r="A1035" s="462" t="s">
        <v>923</v>
      </c>
      <c r="B1035" s="466">
        <v>0</v>
      </c>
      <c r="C1035" s="463">
        <v>0</v>
      </c>
      <c r="D1035" s="464"/>
    </row>
    <row r="1036" ht="25" customHeight="1" spans="1:4">
      <c r="A1036" s="462" t="s">
        <v>924</v>
      </c>
      <c r="B1036" s="466">
        <v>0</v>
      </c>
      <c r="C1036" s="463">
        <f>SUM(C1037:C1041)</f>
        <v>0</v>
      </c>
      <c r="D1036" s="464"/>
    </row>
    <row r="1037" ht="25" customHeight="1" spans="1:4">
      <c r="A1037" s="462" t="s">
        <v>925</v>
      </c>
      <c r="B1037" s="466">
        <v>0</v>
      </c>
      <c r="C1037" s="463">
        <v>0</v>
      </c>
      <c r="D1037" s="464"/>
    </row>
    <row r="1038" ht="25" customHeight="1" spans="1:4">
      <c r="A1038" s="462" t="s">
        <v>926</v>
      </c>
      <c r="B1038" s="466">
        <v>0</v>
      </c>
      <c r="C1038" s="463">
        <v>0</v>
      </c>
      <c r="D1038" s="464"/>
    </row>
    <row r="1039" ht="41" customHeight="1" spans="1:4">
      <c r="A1039" s="462" t="s">
        <v>927</v>
      </c>
      <c r="B1039" s="466">
        <v>0</v>
      </c>
      <c r="C1039" s="463">
        <v>0</v>
      </c>
      <c r="D1039" s="464"/>
    </row>
    <row r="1040" ht="25" customHeight="1" spans="1:4">
      <c r="A1040" s="462" t="s">
        <v>928</v>
      </c>
      <c r="B1040" s="466">
        <v>0</v>
      </c>
      <c r="C1040" s="463">
        <v>0</v>
      </c>
      <c r="D1040" s="464"/>
    </row>
    <row r="1041" ht="25" customHeight="1" spans="1:4">
      <c r="A1041" s="462" t="s">
        <v>130</v>
      </c>
      <c r="B1041" s="466">
        <v>0</v>
      </c>
      <c r="C1041" s="463">
        <v>0</v>
      </c>
      <c r="D1041" s="464"/>
    </row>
    <row r="1042" ht="25" customHeight="1" spans="1:4">
      <c r="A1042" s="462" t="s">
        <v>929</v>
      </c>
      <c r="B1042" s="463">
        <v>1242</v>
      </c>
      <c r="C1042" s="463">
        <v>10</v>
      </c>
      <c r="D1042" s="464">
        <f>(C1042-B1042)/B1042</f>
        <v>-0.99194847020934</v>
      </c>
    </row>
    <row r="1043" ht="25" customHeight="1" spans="1:4">
      <c r="A1043" s="462" t="s">
        <v>930</v>
      </c>
      <c r="B1043" s="463">
        <f>SUM(B1044:B1057)</f>
        <v>68</v>
      </c>
      <c r="C1043" s="463">
        <f>SUM(C1044:C1057)</f>
        <v>68</v>
      </c>
      <c r="D1043" s="464">
        <f>(C1043-B1043)/B1043</f>
        <v>0</v>
      </c>
    </row>
    <row r="1044" ht="25" customHeight="1" spans="1:4">
      <c r="A1044" s="462" t="s">
        <v>121</v>
      </c>
      <c r="B1044" s="466"/>
      <c r="C1044" s="463">
        <v>0</v>
      </c>
      <c r="D1044" s="464"/>
    </row>
    <row r="1045" ht="25" customHeight="1" spans="1:4">
      <c r="A1045" s="462" t="s">
        <v>122</v>
      </c>
      <c r="B1045" s="466">
        <v>0</v>
      </c>
      <c r="C1045" s="463"/>
      <c r="D1045" s="464"/>
    </row>
    <row r="1046" ht="25" customHeight="1" spans="1:4">
      <c r="A1046" s="462" t="s">
        <v>123</v>
      </c>
      <c r="B1046" s="466">
        <v>0</v>
      </c>
      <c r="C1046" s="463"/>
      <c r="D1046" s="464"/>
    </row>
    <row r="1047" ht="25" customHeight="1" spans="1:4">
      <c r="A1047" s="462" t="s">
        <v>931</v>
      </c>
      <c r="B1047" s="466">
        <v>0</v>
      </c>
      <c r="C1047" s="463">
        <v>0</v>
      </c>
      <c r="D1047" s="464"/>
    </row>
    <row r="1048" ht="25" customHeight="1" spans="1:4">
      <c r="A1048" s="462" t="s">
        <v>932</v>
      </c>
      <c r="B1048" s="466">
        <v>0</v>
      </c>
      <c r="C1048" s="463">
        <v>0</v>
      </c>
      <c r="D1048" s="464"/>
    </row>
    <row r="1049" ht="25" customHeight="1" spans="1:4">
      <c r="A1049" s="462" t="s">
        <v>933</v>
      </c>
      <c r="B1049" s="466">
        <v>0</v>
      </c>
      <c r="C1049" s="463">
        <v>0</v>
      </c>
      <c r="D1049" s="464"/>
    </row>
    <row r="1050" ht="25" customHeight="1" spans="1:4">
      <c r="A1050" s="462" t="s">
        <v>934</v>
      </c>
      <c r="B1050" s="466">
        <v>0</v>
      </c>
      <c r="C1050" s="463">
        <v>0</v>
      </c>
      <c r="D1050" s="464"/>
    </row>
    <row r="1051" ht="25" customHeight="1" spans="1:4">
      <c r="A1051" s="462" t="s">
        <v>935</v>
      </c>
      <c r="B1051" s="466"/>
      <c r="C1051" s="463">
        <v>0</v>
      </c>
      <c r="D1051" s="464"/>
    </row>
    <row r="1052" ht="25" customHeight="1" spans="1:4">
      <c r="A1052" s="462" t="s">
        <v>936</v>
      </c>
      <c r="B1052" s="466">
        <v>0</v>
      </c>
      <c r="C1052" s="463">
        <v>0</v>
      </c>
      <c r="D1052" s="464"/>
    </row>
    <row r="1053" ht="25" customHeight="1" spans="1:4">
      <c r="A1053" s="462" t="s">
        <v>937</v>
      </c>
      <c r="B1053" s="466">
        <v>0</v>
      </c>
      <c r="C1053" s="463">
        <v>0</v>
      </c>
      <c r="D1053" s="464"/>
    </row>
    <row r="1054" ht="25" customHeight="1" spans="1:4">
      <c r="A1054" s="462" t="s">
        <v>938</v>
      </c>
      <c r="B1054" s="466">
        <v>0</v>
      </c>
      <c r="C1054" s="463">
        <v>0</v>
      </c>
      <c r="D1054" s="464"/>
    </row>
    <row r="1055" ht="25" customHeight="1" spans="1:4">
      <c r="A1055" s="462" t="s">
        <v>939</v>
      </c>
      <c r="B1055" s="466">
        <v>0</v>
      </c>
      <c r="C1055" s="463">
        <v>0</v>
      </c>
      <c r="D1055" s="464"/>
    </row>
    <row r="1056" ht="25" customHeight="1" spans="1:4">
      <c r="A1056" s="462" t="s">
        <v>940</v>
      </c>
      <c r="B1056" s="466">
        <v>0</v>
      </c>
      <c r="C1056" s="463">
        <v>0</v>
      </c>
      <c r="D1056" s="464"/>
    </row>
    <row r="1057" ht="25" customHeight="1" spans="1:4">
      <c r="A1057" s="462" t="s">
        <v>941</v>
      </c>
      <c r="B1057" s="463">
        <v>68</v>
      </c>
      <c r="C1057" s="463">
        <v>68</v>
      </c>
      <c r="D1057" s="464">
        <f t="shared" ref="D1057:D1061" si="63">(C1057-B1057)/B1057</f>
        <v>0</v>
      </c>
    </row>
    <row r="1058" ht="39" customHeight="1" spans="1:4">
      <c r="A1058" s="462" t="s">
        <v>942</v>
      </c>
      <c r="B1058" s="465"/>
      <c r="C1058" s="463">
        <v>0</v>
      </c>
      <c r="D1058" s="464"/>
    </row>
    <row r="1059" ht="25" customHeight="1" spans="1:4">
      <c r="A1059" s="462" t="s">
        <v>943</v>
      </c>
      <c r="B1059" s="465"/>
      <c r="C1059" s="463">
        <v>0</v>
      </c>
      <c r="D1059" s="464"/>
    </row>
    <row r="1060" ht="25" customHeight="1" spans="1:4">
      <c r="A1060" s="459" t="s">
        <v>944</v>
      </c>
      <c r="B1060" s="460">
        <f>SUM(B1061,B1072,B1076)</f>
        <v>19617</v>
      </c>
      <c r="C1060" s="460">
        <f>SUM(C1061,C1072,C1076)</f>
        <v>18513</v>
      </c>
      <c r="D1060" s="461">
        <f t="shared" si="63"/>
        <v>-0.0562777183055513</v>
      </c>
    </row>
    <row r="1061" ht="25" customHeight="1" spans="1:4">
      <c r="A1061" s="462" t="s">
        <v>945</v>
      </c>
      <c r="B1061" s="463">
        <f>SUM(B1062:B1071)</f>
        <v>11395</v>
      </c>
      <c r="C1061" s="463">
        <f>SUM(C1062:C1071)</f>
        <v>11061</v>
      </c>
      <c r="D1061" s="464">
        <f t="shared" si="63"/>
        <v>-0.0293111013602457</v>
      </c>
    </row>
    <row r="1062" ht="25" customHeight="1" spans="1:4">
      <c r="A1062" s="462" t="s">
        <v>946</v>
      </c>
      <c r="B1062" s="463">
        <v>0</v>
      </c>
      <c r="C1062" s="463">
        <v>0</v>
      </c>
      <c r="D1062" s="464"/>
    </row>
    <row r="1063" ht="42" customHeight="1" spans="1:4">
      <c r="A1063" s="462" t="s">
        <v>947</v>
      </c>
      <c r="B1063" s="463">
        <v>0</v>
      </c>
      <c r="C1063" s="463"/>
      <c r="D1063" s="464"/>
    </row>
    <row r="1064" ht="25" customHeight="1" spans="1:4">
      <c r="A1064" s="462" t="s">
        <v>948</v>
      </c>
      <c r="B1064" s="463">
        <v>10895</v>
      </c>
      <c r="C1064" s="463">
        <v>10895</v>
      </c>
      <c r="D1064" s="464"/>
    </row>
    <row r="1065" ht="25" customHeight="1" spans="1:4">
      <c r="A1065" s="462" t="s">
        <v>949</v>
      </c>
      <c r="B1065" s="463"/>
      <c r="C1065" s="463"/>
      <c r="D1065" s="464"/>
    </row>
    <row r="1066" ht="25" customHeight="1" spans="1:4">
      <c r="A1066" s="462" t="s">
        <v>950</v>
      </c>
      <c r="B1066" s="463">
        <v>0</v>
      </c>
      <c r="C1066" s="463"/>
      <c r="D1066" s="464"/>
    </row>
    <row r="1067" ht="25" customHeight="1" spans="1:4">
      <c r="A1067" s="462" t="s">
        <v>951</v>
      </c>
      <c r="B1067" s="463"/>
      <c r="C1067" s="463"/>
      <c r="D1067" s="464"/>
    </row>
    <row r="1068" ht="25" customHeight="1" spans="1:4">
      <c r="A1068" s="462" t="s">
        <v>952</v>
      </c>
      <c r="B1068" s="463">
        <v>0</v>
      </c>
      <c r="C1068" s="463"/>
      <c r="D1068" s="464"/>
    </row>
    <row r="1069" ht="25" customHeight="1" spans="1:4">
      <c r="A1069" s="462" t="s">
        <v>953</v>
      </c>
      <c r="B1069" s="463"/>
      <c r="C1069" s="463"/>
      <c r="D1069" s="464"/>
    </row>
    <row r="1070" ht="25" customHeight="1" spans="1:4">
      <c r="A1070" s="462" t="s">
        <v>954</v>
      </c>
      <c r="B1070" s="463"/>
      <c r="C1070" s="463"/>
      <c r="D1070" s="464"/>
    </row>
    <row r="1071" ht="25" customHeight="1" spans="1:4">
      <c r="A1071" s="462" t="s">
        <v>955</v>
      </c>
      <c r="B1071" s="463">
        <v>500</v>
      </c>
      <c r="C1071" s="463">
        <v>166</v>
      </c>
      <c r="D1071" s="464">
        <f t="shared" ref="D1071:D1073" si="64">(C1071-B1071)/B1071</f>
        <v>-0.668</v>
      </c>
    </row>
    <row r="1072" ht="25" customHeight="1" spans="1:4">
      <c r="A1072" s="462" t="s">
        <v>956</v>
      </c>
      <c r="B1072" s="463">
        <f>SUM(B1073:B1075)</f>
        <v>8222</v>
      </c>
      <c r="C1072" s="463">
        <f>SUM(C1073:C1075)</f>
        <v>7452</v>
      </c>
      <c r="D1072" s="464">
        <f t="shared" si="64"/>
        <v>-0.0936511797616152</v>
      </c>
    </row>
    <row r="1073" ht="25" customHeight="1" spans="1:4">
      <c r="A1073" s="462" t="s">
        <v>957</v>
      </c>
      <c r="B1073" s="463">
        <v>8222</v>
      </c>
      <c r="C1073" s="463">
        <v>7452</v>
      </c>
      <c r="D1073" s="464">
        <f t="shared" si="64"/>
        <v>-0.0936511797616152</v>
      </c>
    </row>
    <row r="1074" ht="25" customHeight="1" spans="1:4">
      <c r="A1074" s="462" t="s">
        <v>958</v>
      </c>
      <c r="B1074" s="466">
        <v>0</v>
      </c>
      <c r="C1074" s="463">
        <v>0</v>
      </c>
      <c r="D1074" s="464"/>
    </row>
    <row r="1075" ht="25" customHeight="1" spans="1:4">
      <c r="A1075" s="462" t="s">
        <v>959</v>
      </c>
      <c r="B1075" s="466">
        <v>0</v>
      </c>
      <c r="C1075" s="463">
        <v>0</v>
      </c>
      <c r="D1075" s="464"/>
    </row>
    <row r="1076" ht="25" customHeight="1" spans="1:4">
      <c r="A1076" s="462" t="s">
        <v>960</v>
      </c>
      <c r="B1076" s="466">
        <v>0</v>
      </c>
      <c r="C1076" s="463"/>
      <c r="D1076" s="464"/>
    </row>
    <row r="1077" ht="25" customHeight="1" spans="1:4">
      <c r="A1077" s="462" t="s">
        <v>961</v>
      </c>
      <c r="B1077" s="466">
        <v>0</v>
      </c>
      <c r="C1077" s="463"/>
      <c r="D1077" s="464"/>
    </row>
    <row r="1078" ht="25" customHeight="1" spans="1:4">
      <c r="A1078" s="462" t="s">
        <v>962</v>
      </c>
      <c r="B1078" s="466">
        <v>0</v>
      </c>
      <c r="C1078" s="463"/>
      <c r="D1078" s="464"/>
    </row>
    <row r="1079" ht="25" customHeight="1" spans="1:4">
      <c r="A1079" s="462" t="s">
        <v>963</v>
      </c>
      <c r="B1079" s="466">
        <v>0</v>
      </c>
      <c r="C1079" s="463">
        <v>0</v>
      </c>
      <c r="D1079" s="464"/>
    </row>
    <row r="1080" ht="25" customHeight="1" spans="1:4">
      <c r="A1080" s="459" t="s">
        <v>964</v>
      </c>
      <c r="B1080" s="472">
        <f>SUM(B1081)</f>
        <v>213</v>
      </c>
      <c r="C1080" s="472">
        <f>SUM(C1081)</f>
        <v>213</v>
      </c>
      <c r="D1080" s="464"/>
    </row>
    <row r="1081" ht="25" customHeight="1" spans="1:4">
      <c r="A1081" s="462" t="s">
        <v>965</v>
      </c>
      <c r="B1081" s="466">
        <f>SUM(B1082:B1095)</f>
        <v>213</v>
      </c>
      <c r="C1081" s="466">
        <f>SUM(C1082:C1095)</f>
        <v>213</v>
      </c>
      <c r="D1081" s="464"/>
    </row>
    <row r="1082" ht="25" customHeight="1" spans="1:4">
      <c r="A1082" s="462" t="s">
        <v>121</v>
      </c>
      <c r="B1082" s="466">
        <v>0</v>
      </c>
      <c r="C1082" s="463">
        <v>0</v>
      </c>
      <c r="D1082" s="464"/>
    </row>
    <row r="1083" ht="25" customHeight="1" spans="1:4">
      <c r="A1083" s="462" t="s">
        <v>122</v>
      </c>
      <c r="B1083" s="466">
        <v>0</v>
      </c>
      <c r="C1083" s="463">
        <v>0</v>
      </c>
      <c r="D1083" s="464"/>
    </row>
    <row r="1084" ht="25" customHeight="1" spans="1:4">
      <c r="A1084" s="462" t="s">
        <v>123</v>
      </c>
      <c r="B1084" s="466">
        <v>0</v>
      </c>
      <c r="C1084" s="463">
        <v>0</v>
      </c>
      <c r="D1084" s="464"/>
    </row>
    <row r="1085" ht="25" customHeight="1" spans="1:4">
      <c r="A1085" s="462" t="s">
        <v>966</v>
      </c>
      <c r="B1085" s="466">
        <v>0</v>
      </c>
      <c r="C1085" s="463">
        <v>0</v>
      </c>
      <c r="D1085" s="464"/>
    </row>
    <row r="1086" ht="25" customHeight="1" spans="1:4">
      <c r="A1086" s="462" t="s">
        <v>967</v>
      </c>
      <c r="B1086" s="466">
        <v>0</v>
      </c>
      <c r="C1086" s="463">
        <v>0</v>
      </c>
      <c r="D1086" s="464"/>
    </row>
    <row r="1087" ht="25" customHeight="1" spans="1:4">
      <c r="A1087" s="462" t="s">
        <v>968</v>
      </c>
      <c r="B1087" s="466">
        <v>0</v>
      </c>
      <c r="C1087" s="463">
        <v>0</v>
      </c>
      <c r="D1087" s="464"/>
    </row>
    <row r="1088" ht="25" customHeight="1" spans="1:4">
      <c r="A1088" s="462" t="s">
        <v>969</v>
      </c>
      <c r="B1088" s="466">
        <v>0</v>
      </c>
      <c r="C1088" s="463">
        <v>0</v>
      </c>
      <c r="D1088" s="464"/>
    </row>
    <row r="1089" ht="25" customHeight="1" spans="1:4">
      <c r="A1089" s="462" t="s">
        <v>970</v>
      </c>
      <c r="B1089" s="466">
        <v>0</v>
      </c>
      <c r="C1089" s="463"/>
      <c r="D1089" s="464"/>
    </row>
    <row r="1090" ht="25" customHeight="1" spans="1:4">
      <c r="A1090" s="462" t="s">
        <v>971</v>
      </c>
      <c r="B1090" s="466">
        <v>0</v>
      </c>
      <c r="C1090" s="463"/>
      <c r="D1090" s="464"/>
    </row>
    <row r="1091" ht="25" customHeight="1" spans="1:4">
      <c r="A1091" s="462" t="s">
        <v>972</v>
      </c>
      <c r="B1091" s="466">
        <v>0</v>
      </c>
      <c r="C1091" s="463">
        <v>0</v>
      </c>
      <c r="D1091" s="464"/>
    </row>
    <row r="1092" ht="25" customHeight="1" spans="1:4">
      <c r="A1092" s="462" t="s">
        <v>973</v>
      </c>
      <c r="B1092" s="463">
        <v>213</v>
      </c>
      <c r="C1092" s="463">
        <v>213</v>
      </c>
      <c r="D1092" s="464">
        <f t="shared" ref="D1092:D1098" si="65">(C1092-B1092)/B1092</f>
        <v>0</v>
      </c>
    </row>
    <row r="1093" ht="25" customHeight="1" spans="1:4">
      <c r="A1093" s="462" t="s">
        <v>974</v>
      </c>
      <c r="B1093" s="466">
        <v>0</v>
      </c>
      <c r="C1093" s="463">
        <v>0</v>
      </c>
      <c r="D1093" s="464"/>
    </row>
    <row r="1094" ht="25" customHeight="1" spans="1:4">
      <c r="A1094" s="462" t="s">
        <v>130</v>
      </c>
      <c r="B1094" s="466">
        <v>0</v>
      </c>
      <c r="C1094" s="463">
        <v>0</v>
      </c>
      <c r="D1094" s="464"/>
    </row>
    <row r="1095" ht="25" customHeight="1" spans="1:4">
      <c r="A1095" s="462" t="s">
        <v>975</v>
      </c>
      <c r="B1095" s="466">
        <v>0</v>
      </c>
      <c r="C1095" s="463">
        <v>0</v>
      </c>
      <c r="D1095" s="464"/>
    </row>
    <row r="1096" ht="25" customHeight="1" spans="1:4">
      <c r="A1096" s="478" t="s">
        <v>100</v>
      </c>
      <c r="B1096" s="460">
        <f>SUM(B1097,B1108,B1114,B1120,B1133)</f>
        <v>373</v>
      </c>
      <c r="C1096" s="460">
        <f>SUM(C1097,C1108,C1120,C1133,C1137,C1143)</f>
        <v>2414</v>
      </c>
      <c r="D1096" s="461">
        <f t="shared" si="65"/>
        <v>5.47184986595174</v>
      </c>
    </row>
    <row r="1097" ht="25" customHeight="1" spans="1:4">
      <c r="A1097" s="479" t="s">
        <v>976</v>
      </c>
      <c r="B1097" s="477">
        <f>SUM(B1098:B1107)</f>
        <v>136</v>
      </c>
      <c r="C1097" s="463">
        <f>SUM(C1098:C1104,C1105:C1107)</f>
        <v>178</v>
      </c>
      <c r="D1097" s="464">
        <f t="shared" si="65"/>
        <v>0.308823529411765</v>
      </c>
    </row>
    <row r="1098" ht="25" customHeight="1" spans="1:4">
      <c r="A1098" s="462" t="s">
        <v>977</v>
      </c>
      <c r="B1098" s="463">
        <v>126</v>
      </c>
      <c r="C1098" s="463">
        <v>178</v>
      </c>
      <c r="D1098" s="464">
        <f t="shared" si="65"/>
        <v>0.412698412698413</v>
      </c>
    </row>
    <row r="1099" ht="25" customHeight="1" spans="1:4">
      <c r="A1099" s="462" t="s">
        <v>978</v>
      </c>
      <c r="B1099" s="463">
        <v>0</v>
      </c>
      <c r="C1099" s="463"/>
      <c r="D1099" s="464"/>
    </row>
    <row r="1100" ht="25" customHeight="1" spans="1:4">
      <c r="A1100" s="479" t="s">
        <v>979</v>
      </c>
      <c r="B1100" s="463">
        <v>0</v>
      </c>
      <c r="C1100" s="463"/>
      <c r="D1100" s="464"/>
    </row>
    <row r="1101" ht="25" customHeight="1" spans="1:4">
      <c r="A1101" s="479" t="s">
        <v>980</v>
      </c>
      <c r="B1101" s="463">
        <v>0</v>
      </c>
      <c r="C1101" s="463"/>
      <c r="D1101" s="464"/>
    </row>
    <row r="1102" ht="25" customHeight="1" spans="1:4">
      <c r="A1102" s="479" t="s">
        <v>981</v>
      </c>
      <c r="B1102" s="463">
        <v>10</v>
      </c>
      <c r="C1102" s="463"/>
      <c r="D1102" s="464">
        <f>(C1102-B1102)/B1102</f>
        <v>-1</v>
      </c>
    </row>
    <row r="1103" ht="25" customHeight="1" spans="1:4">
      <c r="A1103" s="479" t="s">
        <v>982</v>
      </c>
      <c r="B1103" s="477"/>
      <c r="C1103" s="463">
        <v>0</v>
      </c>
      <c r="D1103" s="464"/>
    </row>
    <row r="1104" ht="25" customHeight="1" spans="1:4">
      <c r="A1104" s="479" t="s">
        <v>983</v>
      </c>
      <c r="B1104" s="477"/>
      <c r="C1104" s="463">
        <v>0</v>
      </c>
      <c r="D1104" s="464"/>
    </row>
    <row r="1105" ht="25" customHeight="1" spans="1:4">
      <c r="A1105" s="479" t="s">
        <v>984</v>
      </c>
      <c r="B1105" s="477"/>
      <c r="C1105" s="463">
        <v>0</v>
      </c>
      <c r="D1105" s="464"/>
    </row>
    <row r="1106" ht="25" customHeight="1" spans="1:4">
      <c r="A1106" s="479" t="s">
        <v>985</v>
      </c>
      <c r="B1106" s="477"/>
      <c r="C1106" s="463">
        <v>0</v>
      </c>
      <c r="D1106" s="464"/>
    </row>
    <row r="1107" ht="25" customHeight="1" spans="1:4">
      <c r="A1107" s="479" t="s">
        <v>986</v>
      </c>
      <c r="B1107" s="477"/>
      <c r="C1107" s="463">
        <v>0</v>
      </c>
      <c r="D1107" s="464"/>
    </row>
    <row r="1108" ht="25" customHeight="1" spans="1:4">
      <c r="A1108" s="479" t="s">
        <v>987</v>
      </c>
      <c r="B1108" s="463">
        <f>SUM(B1109:B1113)</f>
        <v>122</v>
      </c>
      <c r="C1108" s="463">
        <f>SUM(C1109:C1113)</f>
        <v>472</v>
      </c>
      <c r="D1108" s="464">
        <f>(C1108-B1108)/B1108</f>
        <v>2.86885245901639</v>
      </c>
    </row>
    <row r="1109" ht="25" customHeight="1" spans="1:4">
      <c r="A1109" s="479" t="s">
        <v>988</v>
      </c>
      <c r="B1109" s="477"/>
      <c r="C1109" s="463">
        <v>0</v>
      </c>
      <c r="D1109" s="464"/>
    </row>
    <row r="1110" ht="25" customHeight="1" spans="1:4">
      <c r="A1110" s="479" t="s">
        <v>989</v>
      </c>
      <c r="B1110" s="477"/>
      <c r="C1110" s="463">
        <v>333</v>
      </c>
      <c r="D1110" s="464"/>
    </row>
    <row r="1111" ht="25" customHeight="1" spans="1:4">
      <c r="A1111" s="479" t="s">
        <v>990</v>
      </c>
      <c r="B1111" s="477"/>
      <c r="C1111" s="463">
        <v>75</v>
      </c>
      <c r="D1111" s="464"/>
    </row>
    <row r="1112" ht="25" customHeight="1" spans="1:4">
      <c r="A1112" s="479" t="s">
        <v>991</v>
      </c>
      <c r="B1112" s="477"/>
      <c r="C1112" s="463">
        <v>0</v>
      </c>
      <c r="D1112" s="464"/>
    </row>
    <row r="1113" ht="25" customHeight="1" spans="1:4">
      <c r="A1113" s="479" t="s">
        <v>992</v>
      </c>
      <c r="B1113" s="463">
        <v>122</v>
      </c>
      <c r="C1113" s="463">
        <v>64</v>
      </c>
      <c r="D1113" s="464">
        <f>(C1113-B1113)/B1113</f>
        <v>-0.475409836065574</v>
      </c>
    </row>
    <row r="1114" ht="25" customHeight="1" spans="1:4">
      <c r="A1114" s="479" t="s">
        <v>993</v>
      </c>
      <c r="B1114" s="477"/>
      <c r="C1114" s="463">
        <v>0</v>
      </c>
      <c r="D1114" s="464"/>
    </row>
    <row r="1115" ht="25" customHeight="1" spans="1:4">
      <c r="A1115" s="479" t="s">
        <v>988</v>
      </c>
      <c r="B1115" s="477"/>
      <c r="C1115" s="463">
        <v>0</v>
      </c>
      <c r="D1115" s="464"/>
    </row>
    <row r="1116" ht="25" customHeight="1" spans="1:4">
      <c r="A1116" s="479" t="s">
        <v>989</v>
      </c>
      <c r="B1116" s="477"/>
      <c r="C1116" s="463"/>
      <c r="D1116" s="464"/>
    </row>
    <row r="1117" ht="25" customHeight="1" spans="1:4">
      <c r="A1117" s="479" t="s">
        <v>990</v>
      </c>
      <c r="B1117" s="477"/>
      <c r="C1117" s="463">
        <v>0</v>
      </c>
      <c r="D1117" s="464"/>
    </row>
    <row r="1118" ht="25" customHeight="1" spans="1:4">
      <c r="A1118" s="479" t="s">
        <v>994</v>
      </c>
      <c r="B1118" s="477"/>
      <c r="C1118" s="463">
        <v>0</v>
      </c>
      <c r="D1118" s="464"/>
    </row>
    <row r="1119" ht="25" customHeight="1" spans="1:4">
      <c r="A1119" s="479" t="s">
        <v>995</v>
      </c>
      <c r="B1119" s="477"/>
      <c r="C1119" s="463">
        <v>0</v>
      </c>
      <c r="D1119" s="464"/>
    </row>
    <row r="1120" ht="25" customHeight="1" spans="1:4">
      <c r="A1120" s="462" t="s">
        <v>996</v>
      </c>
      <c r="B1120" s="463">
        <f>SUM(B1121:B1132)</f>
        <v>115</v>
      </c>
      <c r="C1120" s="463">
        <f>SUM(C1121:C1132)</f>
        <v>69</v>
      </c>
      <c r="D1120" s="464">
        <f t="shared" ref="D1120:D1122" si="66">(C1120-B1120)/B1120</f>
        <v>-0.4</v>
      </c>
    </row>
    <row r="1121" ht="25" customHeight="1" spans="1:4">
      <c r="A1121" s="462" t="s">
        <v>121</v>
      </c>
      <c r="B1121" s="463">
        <v>105</v>
      </c>
      <c r="C1121" s="463">
        <v>64</v>
      </c>
      <c r="D1121" s="464">
        <f t="shared" si="66"/>
        <v>-0.39047619047619</v>
      </c>
    </row>
    <row r="1122" ht="25" customHeight="1" spans="1:4">
      <c r="A1122" s="462" t="s">
        <v>122</v>
      </c>
      <c r="B1122" s="463">
        <v>10</v>
      </c>
      <c r="C1122" s="463">
        <v>5</v>
      </c>
      <c r="D1122" s="464">
        <f t="shared" si="66"/>
        <v>-0.5</v>
      </c>
    </row>
    <row r="1123" ht="25" customHeight="1" spans="1:4">
      <c r="A1123" s="462" t="s">
        <v>123</v>
      </c>
      <c r="B1123" s="466">
        <v>0</v>
      </c>
      <c r="C1123" s="463"/>
      <c r="D1123" s="464"/>
    </row>
    <row r="1124" ht="25" customHeight="1" spans="1:4">
      <c r="A1124" s="462" t="s">
        <v>997</v>
      </c>
      <c r="B1124" s="466">
        <v>0</v>
      </c>
      <c r="C1124" s="463">
        <v>0</v>
      </c>
      <c r="D1124" s="464"/>
    </row>
    <row r="1125" ht="25" customHeight="1" spans="1:4">
      <c r="A1125" s="462" t="s">
        <v>998</v>
      </c>
      <c r="B1125" s="466"/>
      <c r="C1125" s="463">
        <v>0</v>
      </c>
      <c r="D1125" s="464"/>
    </row>
    <row r="1126" ht="25" customHeight="1" spans="1:4">
      <c r="A1126" s="462" t="s">
        <v>999</v>
      </c>
      <c r="B1126" s="466">
        <v>0</v>
      </c>
      <c r="C1126" s="463">
        <v>0</v>
      </c>
      <c r="D1126" s="464"/>
    </row>
    <row r="1127" ht="25" customHeight="1" spans="1:4">
      <c r="A1127" s="462" t="s">
        <v>1000</v>
      </c>
      <c r="B1127" s="466">
        <v>0</v>
      </c>
      <c r="C1127" s="463"/>
      <c r="D1127" s="464"/>
    </row>
    <row r="1128" ht="25" customHeight="1" spans="1:4">
      <c r="A1128" s="462" t="s">
        <v>1001</v>
      </c>
      <c r="B1128" s="466">
        <v>0</v>
      </c>
      <c r="C1128" s="463">
        <v>0</v>
      </c>
      <c r="D1128" s="464"/>
    </row>
    <row r="1129" ht="25" customHeight="1" spans="1:4">
      <c r="A1129" s="462" t="s">
        <v>1002</v>
      </c>
      <c r="B1129" s="466">
        <v>0</v>
      </c>
      <c r="C1129" s="463">
        <v>0</v>
      </c>
      <c r="D1129" s="464"/>
    </row>
    <row r="1130" ht="25" customHeight="1" spans="1:4">
      <c r="A1130" s="462" t="s">
        <v>1003</v>
      </c>
      <c r="B1130" s="466">
        <v>0</v>
      </c>
      <c r="C1130" s="463">
        <v>0</v>
      </c>
      <c r="D1130" s="464"/>
    </row>
    <row r="1131" ht="25" customHeight="1" spans="1:4">
      <c r="A1131" s="462" t="s">
        <v>1004</v>
      </c>
      <c r="B1131" s="466">
        <v>0</v>
      </c>
      <c r="C1131" s="463">
        <v>0</v>
      </c>
      <c r="D1131" s="464"/>
    </row>
    <row r="1132" ht="25" customHeight="1" spans="1:4">
      <c r="A1132" s="462" t="s">
        <v>1005</v>
      </c>
      <c r="B1132" s="466">
        <v>0</v>
      </c>
      <c r="C1132" s="463">
        <v>0</v>
      </c>
      <c r="D1132" s="464"/>
    </row>
    <row r="1133" ht="25" customHeight="1" spans="1:4">
      <c r="A1133" s="479" t="s">
        <v>1006</v>
      </c>
      <c r="B1133" s="477"/>
      <c r="C1133" s="463">
        <f>C1134</f>
        <v>1267</v>
      </c>
      <c r="D1133" s="464"/>
    </row>
    <row r="1134" ht="25" customHeight="1" spans="1:4">
      <c r="A1134" s="479" t="s">
        <v>1007</v>
      </c>
      <c r="B1134" s="477"/>
      <c r="C1134" s="463">
        <v>1267</v>
      </c>
      <c r="D1134" s="464"/>
    </row>
    <row r="1135" ht="25" customHeight="1" spans="1:4">
      <c r="A1135" s="479" t="s">
        <v>1008</v>
      </c>
      <c r="B1135" s="477"/>
      <c r="C1135" s="463"/>
      <c r="D1135" s="464"/>
    </row>
    <row r="1136" ht="25" customHeight="1" spans="1:4">
      <c r="A1136" s="479" t="s">
        <v>1009</v>
      </c>
      <c r="B1136" s="477"/>
      <c r="C1136" s="463">
        <v>0</v>
      </c>
      <c r="D1136" s="464"/>
    </row>
    <row r="1137" ht="25" customHeight="1" spans="1:4">
      <c r="A1137" s="479" t="s">
        <v>1010</v>
      </c>
      <c r="B1137" s="477">
        <f>SUM(B1138:B1142)</f>
        <v>0</v>
      </c>
      <c r="C1137" s="463">
        <f>SUM(C1138:C1142)</f>
        <v>428</v>
      </c>
      <c r="D1137" s="464"/>
    </row>
    <row r="1138" ht="25" customHeight="1" spans="1:4">
      <c r="A1138" s="479" t="s">
        <v>1011</v>
      </c>
      <c r="B1138" s="477"/>
      <c r="C1138" s="463">
        <v>0</v>
      </c>
      <c r="D1138" s="464"/>
    </row>
    <row r="1139" ht="25" customHeight="1" spans="1:4">
      <c r="A1139" s="479" t="s">
        <v>1012</v>
      </c>
      <c r="B1139" s="477"/>
      <c r="C1139" s="463">
        <v>0</v>
      </c>
      <c r="D1139" s="464"/>
    </row>
    <row r="1140" ht="25" customHeight="1" spans="1:4">
      <c r="A1140" s="479" t="s">
        <v>1013</v>
      </c>
      <c r="B1140" s="477"/>
      <c r="C1140" s="465">
        <v>21</v>
      </c>
      <c r="D1140" s="464"/>
    </row>
    <row r="1141" ht="25" customHeight="1" spans="1:4">
      <c r="A1141" s="479" t="s">
        <v>1014</v>
      </c>
      <c r="B1141" s="477"/>
      <c r="C1141" s="480"/>
      <c r="D1141" s="464"/>
    </row>
    <row r="1142" ht="41" customHeight="1" spans="1:4">
      <c r="A1142" s="479" t="s">
        <v>1015</v>
      </c>
      <c r="B1142" s="477"/>
      <c r="C1142" s="463">
        <v>407</v>
      </c>
      <c r="D1142" s="464"/>
    </row>
    <row r="1143" ht="25" customHeight="1" spans="1:4">
      <c r="A1143" s="479" t="s">
        <v>1016</v>
      </c>
      <c r="B1143" s="477"/>
      <c r="C1143" s="463">
        <v>0</v>
      </c>
      <c r="D1143" s="464"/>
    </row>
    <row r="1144" ht="25" customHeight="1" spans="1:4">
      <c r="A1144" s="481" t="s">
        <v>101</v>
      </c>
      <c r="B1144" s="480">
        <v>1000</v>
      </c>
      <c r="C1144" s="460">
        <v>3000</v>
      </c>
      <c r="D1144" s="461">
        <f t="shared" ref="D1144:D1149" si="67">(C1144-B1144)/B1144</f>
        <v>2</v>
      </c>
    </row>
    <row r="1145" ht="25" customHeight="1" spans="1:4">
      <c r="A1145" s="481" t="s">
        <v>1017</v>
      </c>
      <c r="B1145" s="460">
        <f>SUM(B1146:B1147)</f>
        <v>28554</v>
      </c>
      <c r="C1145" s="460">
        <f>SUM(C1146:C1147)</f>
        <v>53141.5</v>
      </c>
      <c r="D1145" s="461">
        <f t="shared" si="67"/>
        <v>0.861087763535757</v>
      </c>
    </row>
    <row r="1146" ht="25" customHeight="1" spans="1:4">
      <c r="A1146" s="482" t="s">
        <v>1018</v>
      </c>
      <c r="B1146" s="465">
        <v>0</v>
      </c>
      <c r="C1146" s="463">
        <v>7279.5</v>
      </c>
      <c r="D1146" s="464"/>
    </row>
    <row r="1147" ht="25" customHeight="1" spans="1:4">
      <c r="A1147" s="482" t="s">
        <v>1019</v>
      </c>
      <c r="B1147" s="463">
        <v>28554</v>
      </c>
      <c r="C1147" s="463">
        <v>45862</v>
      </c>
      <c r="D1147" s="464">
        <f t="shared" si="67"/>
        <v>0.606149751348322</v>
      </c>
    </row>
    <row r="1148" ht="25" customHeight="1" spans="1:4">
      <c r="A1148" s="459" t="s">
        <v>1020</v>
      </c>
      <c r="B1148" s="472">
        <f>SUM(B1149)</f>
        <v>4862</v>
      </c>
      <c r="C1148" s="460">
        <f>SUM(C1149)</f>
        <v>4898</v>
      </c>
      <c r="D1148" s="461">
        <f t="shared" si="67"/>
        <v>0.00740436034553682</v>
      </c>
    </row>
    <row r="1149" ht="25" customHeight="1" spans="1:4">
      <c r="A1149" s="462" t="s">
        <v>1021</v>
      </c>
      <c r="B1149" s="463">
        <v>4862</v>
      </c>
      <c r="C1149" s="463">
        <v>4898</v>
      </c>
      <c r="D1149" s="464">
        <f t="shared" si="67"/>
        <v>0.00740436034553682</v>
      </c>
    </row>
    <row r="1150" ht="25" customHeight="1" spans="1:4">
      <c r="A1150" s="459" t="s">
        <v>1022</v>
      </c>
      <c r="B1150" s="472"/>
      <c r="C1150" s="460">
        <f>C1151</f>
        <v>1</v>
      </c>
      <c r="D1150" s="464"/>
    </row>
    <row r="1151" ht="25" customHeight="1" spans="1:4">
      <c r="A1151" s="462" t="s">
        <v>1023</v>
      </c>
      <c r="B1151" s="466">
        <v>0</v>
      </c>
      <c r="C1151" s="463">
        <v>1</v>
      </c>
      <c r="D1151" s="464"/>
    </row>
    <row r="1152" ht="25" customHeight="1" spans="1:4">
      <c r="A1152" s="462"/>
      <c r="B1152" s="466">
        <v>0</v>
      </c>
      <c r="C1152" s="465"/>
      <c r="D1152" s="464"/>
    </row>
    <row r="1153" ht="25" customHeight="1" spans="1:4">
      <c r="A1153" s="483" t="s">
        <v>1024</v>
      </c>
      <c r="B1153" s="480">
        <f>SUM(B4,B250,B263,B323,B378,B434,B491,B613,B684,B761,B784,B896,B945,B978,B998,B1013,B1023,B1060,B1080,B1096,B1144,B1145,B1148,B1150)</f>
        <v>287708</v>
      </c>
      <c r="C1153" s="480">
        <f>SUM(C4,C250,C263,C323,C378,C434,C491,C613,C684,C761,C784,C896,C945,C978,C998,C1013,C1023,C1060,C1080,C1096,C1144,C1145,C1148,C1150)</f>
        <v>299000.3</v>
      </c>
      <c r="D1153" s="461">
        <f t="shared" ref="D1153:D1155" si="68">(C1153-B1153)/B1153</f>
        <v>0.0392491692966479</v>
      </c>
    </row>
    <row r="1154" ht="25" customHeight="1" spans="1:4">
      <c r="A1154" s="484" t="s">
        <v>1025</v>
      </c>
      <c r="B1154" s="485">
        <f>SUM(B1155)</f>
        <v>7000</v>
      </c>
      <c r="C1154" s="485">
        <f>SUM(C1155)</f>
        <v>7000</v>
      </c>
      <c r="D1154" s="464">
        <f t="shared" si="68"/>
        <v>0</v>
      </c>
    </row>
    <row r="1155" ht="25" customHeight="1" spans="1:4">
      <c r="A1155" s="484" t="s">
        <v>1026</v>
      </c>
      <c r="B1155" s="480">
        <f>SUM(B1156:B1157)</f>
        <v>7000</v>
      </c>
      <c r="C1155" s="480">
        <f>SUM(C1156:C1157)</f>
        <v>7000</v>
      </c>
      <c r="D1155" s="464">
        <f t="shared" si="68"/>
        <v>0</v>
      </c>
    </row>
    <row r="1156" ht="25" customHeight="1" spans="1:4">
      <c r="A1156" s="486" t="s">
        <v>1027</v>
      </c>
      <c r="B1156" s="465"/>
      <c r="C1156" s="465"/>
      <c r="D1156" s="464"/>
    </row>
    <row r="1157" ht="25" customHeight="1" spans="1:4">
      <c r="A1157" s="486" t="s">
        <v>1028</v>
      </c>
      <c r="B1157" s="465">
        <v>7000</v>
      </c>
      <c r="C1157" s="465">
        <v>7000</v>
      </c>
      <c r="D1157" s="464">
        <f>(C1157-B1157)/B1157</f>
        <v>0</v>
      </c>
    </row>
    <row r="1158" ht="25" customHeight="1" spans="1:4">
      <c r="A1158" s="487" t="s">
        <v>1029</v>
      </c>
      <c r="B1158" s="465"/>
      <c r="C1158" s="465"/>
      <c r="D1158" s="464"/>
    </row>
    <row r="1159" ht="25" customHeight="1" spans="1:4">
      <c r="A1159" s="488" t="s">
        <v>1030</v>
      </c>
      <c r="B1159" s="465"/>
      <c r="C1159" s="465"/>
      <c r="D1159" s="464"/>
    </row>
    <row r="1160" ht="25" customHeight="1" spans="1:4">
      <c r="A1160" s="488" t="s">
        <v>1031</v>
      </c>
      <c r="B1160" s="465"/>
      <c r="C1160" s="465"/>
      <c r="D1160" s="464"/>
    </row>
    <row r="1161" ht="25" customHeight="1" spans="1:4">
      <c r="A1161" s="487" t="s">
        <v>1032</v>
      </c>
      <c r="B1161" s="465"/>
      <c r="C1161" s="465"/>
      <c r="D1161" s="464"/>
    </row>
    <row r="1162" ht="25" customHeight="1" spans="1:4">
      <c r="A1162" s="487" t="s">
        <v>1033</v>
      </c>
      <c r="B1162" s="489">
        <f>SUM(B1163)</f>
        <v>5300</v>
      </c>
      <c r="C1162" s="489">
        <f>SUM(C1163)</f>
        <v>24443</v>
      </c>
      <c r="D1162" s="461">
        <f t="shared" ref="D1160:D1166" si="69">(C1162-B1162)/B1162</f>
        <v>3.61188679245283</v>
      </c>
    </row>
    <row r="1163" ht="25" customHeight="1" spans="1:4">
      <c r="A1163" s="488" t="s">
        <v>1034</v>
      </c>
      <c r="B1163" s="490">
        <v>5300</v>
      </c>
      <c r="C1163" s="490">
        <v>24443</v>
      </c>
      <c r="D1163" s="464">
        <f t="shared" si="69"/>
        <v>3.61188679245283</v>
      </c>
    </row>
    <row r="1164" ht="25" customHeight="1" spans="1:4">
      <c r="A1164" s="491" t="s">
        <v>1035</v>
      </c>
      <c r="B1164" s="465"/>
      <c r="C1164" s="465"/>
      <c r="D1164" s="464"/>
    </row>
    <row r="1165" ht="25" customHeight="1" spans="1:4">
      <c r="A1165" s="465"/>
      <c r="B1165" s="465"/>
      <c r="C1165" s="465"/>
      <c r="D1165" s="464"/>
    </row>
    <row r="1166" ht="25" customHeight="1" spans="1:4">
      <c r="A1166" s="483" t="s">
        <v>1036</v>
      </c>
      <c r="B1166" s="480">
        <f>SUM(B1153,B1154,B1162)</f>
        <v>300008</v>
      </c>
      <c r="C1166" s="480">
        <f>SUM(C1153,C1154,C1158,C1161,C1162,C1164)</f>
        <v>330443.3</v>
      </c>
      <c r="D1166" s="461">
        <f t="shared" si="69"/>
        <v>0.101448294712141</v>
      </c>
    </row>
  </sheetData>
  <mergeCells count="1">
    <mergeCell ref="A1:D1"/>
  </mergeCells>
  <printOptions horizontalCentered="1"/>
  <pageMargins left="0.471527777777778" right="0.393055555555556" top="1.14166666666667" bottom="0.747916666666667" header="0.313888888888889" footer="0.313888888888889"/>
  <pageSetup paperSize="9" scale="75" orientation="portrait" horizont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6"/>
  <sheetViews>
    <sheetView showZeros="0" view="pageBreakPreview" zoomScaleNormal="100" workbookViewId="0">
      <selection activeCell="B10" sqref="B10"/>
    </sheetView>
  </sheetViews>
  <sheetFormatPr defaultColWidth="9" defaultRowHeight="13.5" outlineLevelCol="1"/>
  <cols>
    <col min="1" max="1" width="50.625" customWidth="1"/>
    <col min="2" max="2" width="76.875" style="436" customWidth="1"/>
  </cols>
  <sheetData>
    <row r="1" ht="45" customHeight="1" spans="1:2">
      <c r="A1" s="437" t="s">
        <v>1037</v>
      </c>
      <c r="B1" s="438"/>
    </row>
    <row r="2" ht="20.1" customHeight="1" spans="1:2">
      <c r="A2" s="439"/>
      <c r="B2" s="440" t="s">
        <v>39</v>
      </c>
    </row>
    <row r="3" ht="45" customHeight="1" spans="1:2">
      <c r="A3" s="441" t="s">
        <v>1038</v>
      </c>
      <c r="B3" s="187" t="s">
        <v>42</v>
      </c>
    </row>
    <row r="4" ht="30" customHeight="1" spans="1:2">
      <c r="A4" s="442" t="s">
        <v>1039</v>
      </c>
      <c r="B4" s="443">
        <f>SUM(B5:B13)</f>
        <v>133448</v>
      </c>
    </row>
    <row r="5" ht="30" customHeight="1" spans="1:2">
      <c r="A5" s="444" t="s">
        <v>1040</v>
      </c>
      <c r="B5" s="445">
        <v>29664</v>
      </c>
    </row>
    <row r="6" ht="30" customHeight="1" spans="1:2">
      <c r="A6" s="444" t="s">
        <v>1041</v>
      </c>
      <c r="B6" s="445">
        <v>29805</v>
      </c>
    </row>
    <row r="7" ht="30" customHeight="1" spans="1:2">
      <c r="A7" s="444" t="s">
        <v>1042</v>
      </c>
      <c r="B7" s="445">
        <v>2354</v>
      </c>
    </row>
    <row r="8" ht="30" customHeight="1" spans="1:2">
      <c r="A8" s="444" t="s">
        <v>1043</v>
      </c>
      <c r="B8" s="445">
        <v>29339</v>
      </c>
    </row>
    <row r="9" ht="30" customHeight="1" spans="1:2">
      <c r="A9" s="444" t="s">
        <v>1044</v>
      </c>
      <c r="B9" s="445">
        <v>11340</v>
      </c>
    </row>
    <row r="10" ht="30" customHeight="1" spans="1:2">
      <c r="A10" s="444" t="s">
        <v>1045</v>
      </c>
      <c r="B10" s="445">
        <v>42</v>
      </c>
    </row>
    <row r="11" ht="30" customHeight="1" spans="1:2">
      <c r="A11" s="444" t="s">
        <v>1046</v>
      </c>
      <c r="B11" s="445">
        <v>10429</v>
      </c>
    </row>
    <row r="12" ht="30" customHeight="1" spans="1:2">
      <c r="A12" s="444" t="s">
        <v>1047</v>
      </c>
      <c r="B12" s="445">
        <v>7122</v>
      </c>
    </row>
    <row r="13" ht="30" customHeight="1" spans="1:2">
      <c r="A13" s="444" t="s">
        <v>1048</v>
      </c>
      <c r="B13" s="445">
        <v>13353</v>
      </c>
    </row>
    <row r="14" ht="30" customHeight="1" spans="1:2">
      <c r="A14" s="442" t="s">
        <v>1049</v>
      </c>
      <c r="B14" s="443">
        <f>SUM(B15:B37)</f>
        <v>4997</v>
      </c>
    </row>
    <row r="15" ht="30" customHeight="1" spans="1:2">
      <c r="A15" s="444" t="s">
        <v>1050</v>
      </c>
      <c r="B15" s="445">
        <v>1188</v>
      </c>
    </row>
    <row r="16" ht="30" customHeight="1" spans="1:2">
      <c r="A16" s="444" t="s">
        <v>1051</v>
      </c>
      <c r="B16" s="445">
        <v>37</v>
      </c>
    </row>
    <row r="17" ht="30" customHeight="1" spans="1:2">
      <c r="A17" s="444" t="s">
        <v>1052</v>
      </c>
      <c r="B17" s="445"/>
    </row>
    <row r="18" ht="30" customHeight="1" spans="1:2">
      <c r="A18" s="444" t="s">
        <v>1053</v>
      </c>
      <c r="B18" s="445">
        <v>1</v>
      </c>
    </row>
    <row r="19" ht="30" customHeight="1" spans="1:2">
      <c r="A19" s="444" t="s">
        <v>1054</v>
      </c>
      <c r="B19" s="445">
        <v>44</v>
      </c>
    </row>
    <row r="20" ht="30" customHeight="1" spans="1:2">
      <c r="A20" s="444" t="s">
        <v>1055</v>
      </c>
      <c r="B20" s="445">
        <v>145</v>
      </c>
    </row>
    <row r="21" ht="30" customHeight="1" spans="1:2">
      <c r="A21" s="444" t="s">
        <v>1056</v>
      </c>
      <c r="B21" s="445">
        <v>145</v>
      </c>
    </row>
    <row r="22" ht="30" customHeight="1" spans="1:2">
      <c r="A22" s="444" t="s">
        <v>1057</v>
      </c>
      <c r="B22" s="445"/>
    </row>
    <row r="23" ht="30" customHeight="1" spans="1:2">
      <c r="A23" s="444" t="s">
        <v>1058</v>
      </c>
      <c r="B23" s="445">
        <v>357</v>
      </c>
    </row>
    <row r="24" ht="30" customHeight="1" spans="1:2">
      <c r="A24" s="444" t="s">
        <v>1059</v>
      </c>
      <c r="B24" s="445">
        <v>85</v>
      </c>
    </row>
    <row r="25" ht="30" customHeight="1" spans="1:2">
      <c r="A25" s="444" t="s">
        <v>1060</v>
      </c>
      <c r="B25" s="445">
        <v>200</v>
      </c>
    </row>
    <row r="26" ht="30" customHeight="1" spans="1:2">
      <c r="A26" s="444" t="s">
        <v>1061</v>
      </c>
      <c r="B26" s="445">
        <v>126</v>
      </c>
    </row>
    <row r="27" ht="30" customHeight="1" spans="1:2">
      <c r="A27" s="444" t="s">
        <v>1062</v>
      </c>
      <c r="B27" s="445">
        <v>109</v>
      </c>
    </row>
    <row r="28" ht="30" customHeight="1" spans="1:2">
      <c r="A28" s="444" t="s">
        <v>1063</v>
      </c>
      <c r="B28" s="445">
        <v>175</v>
      </c>
    </row>
    <row r="29" ht="30" customHeight="1" spans="1:2">
      <c r="A29" s="444" t="s">
        <v>1064</v>
      </c>
      <c r="B29" s="445">
        <v>1</v>
      </c>
    </row>
    <row r="30" ht="30" customHeight="1" spans="1:2">
      <c r="A30" s="444" t="s">
        <v>1065</v>
      </c>
      <c r="B30" s="445">
        <v>1910</v>
      </c>
    </row>
    <row r="31" ht="30" customHeight="1" spans="1:2">
      <c r="A31" s="444" t="s">
        <v>1066</v>
      </c>
      <c r="B31" s="445"/>
    </row>
    <row r="32" ht="30" customHeight="1" spans="1:2">
      <c r="A32" s="444" t="s">
        <v>1067</v>
      </c>
      <c r="B32" s="445">
        <v>145</v>
      </c>
    </row>
    <row r="33" ht="30" customHeight="1" spans="1:2">
      <c r="A33" s="444" t="s">
        <v>1068</v>
      </c>
      <c r="B33" s="445">
        <v>266</v>
      </c>
    </row>
    <row r="34" ht="30" customHeight="1" spans="1:2">
      <c r="A34" s="444" t="s">
        <v>1069</v>
      </c>
      <c r="B34" s="445">
        <v>45</v>
      </c>
    </row>
    <row r="35" ht="30" customHeight="1" spans="1:2">
      <c r="A35" s="444" t="s">
        <v>1070</v>
      </c>
      <c r="B35" s="445">
        <v>1</v>
      </c>
    </row>
    <row r="36" ht="30" customHeight="1" spans="1:2">
      <c r="A36" s="444" t="s">
        <v>1071</v>
      </c>
      <c r="B36" s="445"/>
    </row>
    <row r="37" ht="30" customHeight="1" spans="1:2">
      <c r="A37" s="444" t="s">
        <v>1072</v>
      </c>
      <c r="B37" s="446">
        <v>17</v>
      </c>
    </row>
    <row r="38" ht="30" customHeight="1" spans="1:2">
      <c r="A38" s="442" t="s">
        <v>1073</v>
      </c>
      <c r="B38" s="447">
        <f>SUM(B39:B45)</f>
        <v>16403</v>
      </c>
    </row>
    <row r="39" ht="30" customHeight="1" spans="1:2">
      <c r="A39" s="444" t="s">
        <v>1074</v>
      </c>
      <c r="B39" s="445">
        <v>118</v>
      </c>
    </row>
    <row r="40" ht="30" customHeight="1" spans="1:2">
      <c r="A40" s="444" t="s">
        <v>1075</v>
      </c>
      <c r="B40" s="445">
        <v>8389</v>
      </c>
    </row>
    <row r="41" ht="30" customHeight="1" spans="1:2">
      <c r="A41" s="444" t="s">
        <v>1076</v>
      </c>
      <c r="B41" s="445">
        <v>10</v>
      </c>
    </row>
    <row r="42" ht="30" customHeight="1" spans="1:2">
      <c r="A42" s="444" t="s">
        <v>1077</v>
      </c>
      <c r="B42" s="445">
        <v>6958</v>
      </c>
    </row>
    <row r="43" ht="30" customHeight="1" spans="1:2">
      <c r="A43" s="444" t="s">
        <v>1078</v>
      </c>
      <c r="B43" s="445">
        <v>5</v>
      </c>
    </row>
    <row r="44" ht="30" customHeight="1" spans="1:2">
      <c r="A44" s="444" t="s">
        <v>1079</v>
      </c>
      <c r="B44" s="445"/>
    </row>
    <row r="45" ht="30" customHeight="1" spans="1:2">
      <c r="A45" s="444" t="s">
        <v>1080</v>
      </c>
      <c r="B45" s="448">
        <v>923</v>
      </c>
    </row>
    <row r="46" ht="30" customHeight="1" spans="1:2">
      <c r="A46" s="449" t="s">
        <v>1081</v>
      </c>
      <c r="B46" s="450">
        <f>SUM(B4,B14,B38)</f>
        <v>154848</v>
      </c>
    </row>
  </sheetData>
  <mergeCells count="1">
    <mergeCell ref="A1:B1"/>
  </mergeCells>
  <printOptions horizontalCentered="1"/>
  <pageMargins left="0.471527777777778" right="0.393055555555556" top="0.747916666666667" bottom="0.747916666666667" header="0.313888888888889" footer="0.313888888888889"/>
  <pageSetup paperSize="9" scale="75" orientation="portrait" horizont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8"/>
  <sheetViews>
    <sheetView showZeros="0" view="pageBreakPreview" zoomScaleNormal="100" workbookViewId="0">
      <selection activeCell="B7" sqref="B7"/>
    </sheetView>
  </sheetViews>
  <sheetFormatPr defaultColWidth="9" defaultRowHeight="13.5" outlineLevelCol="1"/>
  <cols>
    <col min="1" max="1" width="53.625" style="217" customWidth="1"/>
    <col min="2" max="2" width="70.25" customWidth="1"/>
  </cols>
  <sheetData>
    <row r="1" s="285" customFormat="1" ht="45" customHeight="1" spans="1:2">
      <c r="A1" s="424" t="s">
        <v>1082</v>
      </c>
      <c r="B1" s="425"/>
    </row>
    <row r="2" ht="20.1" customHeight="1" spans="1:2">
      <c r="A2" s="426"/>
      <c r="B2" s="410" t="s">
        <v>39</v>
      </c>
    </row>
    <row r="3" ht="45" customHeight="1" spans="1:2">
      <c r="A3" s="213" t="s">
        <v>1083</v>
      </c>
      <c r="B3" s="160" t="s">
        <v>42</v>
      </c>
    </row>
    <row r="4" ht="35.1" customHeight="1" spans="1:2">
      <c r="A4" s="427" t="s">
        <v>1084</v>
      </c>
      <c r="B4" s="240"/>
    </row>
    <row r="5" ht="35.1" customHeight="1" spans="1:2">
      <c r="A5" s="427" t="s">
        <v>1085</v>
      </c>
      <c r="B5" s="240"/>
    </row>
    <row r="6" ht="35.1" customHeight="1" spans="1:2">
      <c r="A6" s="427" t="s">
        <v>1086</v>
      </c>
      <c r="B6" s="240"/>
    </row>
    <row r="7" ht="35.1" customHeight="1" spans="1:2">
      <c r="A7" s="427" t="s">
        <v>1085</v>
      </c>
      <c r="B7" s="240"/>
    </row>
    <row r="8" ht="35.1" customHeight="1" spans="1:2">
      <c r="A8" s="427" t="s">
        <v>1087</v>
      </c>
      <c r="B8" s="240"/>
    </row>
    <row r="9" ht="35.1" customHeight="1" spans="1:2">
      <c r="A9" s="427" t="s">
        <v>1085</v>
      </c>
      <c r="B9" s="240"/>
    </row>
    <row r="10" ht="35.1" customHeight="1" spans="1:2">
      <c r="A10" s="427" t="s">
        <v>1088</v>
      </c>
      <c r="B10" s="240"/>
    </row>
    <row r="11" ht="35.1" customHeight="1" spans="1:2">
      <c r="A11" s="427" t="s">
        <v>1085</v>
      </c>
      <c r="B11" s="240"/>
    </row>
    <row r="12" ht="35.1" customHeight="1" spans="1:2">
      <c r="A12" s="427" t="s">
        <v>1089</v>
      </c>
      <c r="B12" s="240"/>
    </row>
    <row r="13" ht="35.1" customHeight="1" spans="1:2">
      <c r="A13" s="427" t="s">
        <v>1085</v>
      </c>
      <c r="B13" s="240"/>
    </row>
    <row r="14" ht="35.1" customHeight="1" spans="1:2">
      <c r="A14" s="427" t="s">
        <v>1090</v>
      </c>
      <c r="B14" s="240"/>
    </row>
    <row r="15" ht="35.1" customHeight="1" spans="1:2">
      <c r="A15" s="427" t="s">
        <v>1085</v>
      </c>
      <c r="B15" s="240"/>
    </row>
    <row r="16" ht="35.1" customHeight="1" spans="1:2">
      <c r="A16" s="427" t="s">
        <v>1091</v>
      </c>
      <c r="B16" s="240"/>
    </row>
    <row r="17" ht="35.1" customHeight="1" spans="1:2">
      <c r="A17" s="427" t="s">
        <v>1085</v>
      </c>
      <c r="B17" s="240"/>
    </row>
    <row r="18" ht="35.1" customHeight="1" spans="1:2">
      <c r="A18" s="427" t="s">
        <v>1092</v>
      </c>
      <c r="B18" s="240"/>
    </row>
    <row r="19" ht="35.1" customHeight="1" spans="1:2">
      <c r="A19" s="427" t="s">
        <v>1085</v>
      </c>
      <c r="B19" s="240"/>
    </row>
    <row r="20" ht="35.1" customHeight="1" spans="1:2">
      <c r="A20" s="427" t="s">
        <v>1093</v>
      </c>
      <c r="B20" s="240"/>
    </row>
    <row r="21" ht="35.1" customHeight="1" spans="1:2">
      <c r="A21" s="427" t="s">
        <v>1085</v>
      </c>
      <c r="B21" s="240"/>
    </row>
    <row r="22" ht="35.1" customHeight="1" spans="1:2">
      <c r="A22" s="427" t="s">
        <v>1094</v>
      </c>
      <c r="B22" s="240"/>
    </row>
    <row r="23" ht="35.1" customHeight="1" spans="1:2">
      <c r="A23" s="427" t="s">
        <v>1085</v>
      </c>
      <c r="B23" s="240"/>
    </row>
    <row r="24" ht="35.1" customHeight="1" spans="1:2">
      <c r="A24" s="427" t="s">
        <v>1095</v>
      </c>
      <c r="B24" s="428">
        <f>SUM(B25:B30)</f>
        <v>18369.84</v>
      </c>
    </row>
    <row r="25" ht="35.1" customHeight="1" spans="1:2">
      <c r="A25" s="429" t="s">
        <v>1096</v>
      </c>
      <c r="B25" s="430">
        <v>158</v>
      </c>
    </row>
    <row r="26" ht="35.1" customHeight="1" spans="1:2">
      <c r="A26" s="429" t="s">
        <v>1097</v>
      </c>
      <c r="B26" s="430">
        <v>7235</v>
      </c>
    </row>
    <row r="27" ht="35.1" customHeight="1" spans="1:2">
      <c r="A27" s="429" t="s">
        <v>1098</v>
      </c>
      <c r="B27" s="430">
        <v>3085</v>
      </c>
    </row>
    <row r="28" ht="35.1" customHeight="1" spans="1:2">
      <c r="A28" s="429" t="s">
        <v>1099</v>
      </c>
      <c r="B28" s="430">
        <v>4943</v>
      </c>
    </row>
    <row r="29" ht="35.1" customHeight="1" spans="1:2">
      <c r="A29" s="429" t="s">
        <v>1100</v>
      </c>
      <c r="B29" s="430">
        <v>2493</v>
      </c>
    </row>
    <row r="30" ht="35.1" customHeight="1" spans="1:2">
      <c r="A30" s="429" t="s">
        <v>1101</v>
      </c>
      <c r="B30" s="430">
        <v>455.84</v>
      </c>
    </row>
    <row r="31" ht="35.1" customHeight="1" spans="1:2">
      <c r="A31" s="427" t="s">
        <v>1102</v>
      </c>
      <c r="B31" s="240"/>
    </row>
    <row r="32" ht="35.1" customHeight="1" spans="1:2">
      <c r="A32" s="427" t="s">
        <v>1085</v>
      </c>
      <c r="B32" s="240"/>
    </row>
    <row r="33" ht="35.1" customHeight="1" spans="1:2">
      <c r="A33" s="427" t="s">
        <v>1103</v>
      </c>
      <c r="B33" s="240"/>
    </row>
    <row r="34" ht="35.1" customHeight="1" spans="1:2">
      <c r="A34" s="427" t="s">
        <v>1085</v>
      </c>
      <c r="B34" s="240"/>
    </row>
    <row r="35" ht="35.1" customHeight="1" spans="1:2">
      <c r="A35" s="427" t="s">
        <v>1104</v>
      </c>
      <c r="B35" s="240"/>
    </row>
    <row r="36" ht="35.1" customHeight="1" spans="1:2">
      <c r="A36" s="427" t="s">
        <v>1085</v>
      </c>
      <c r="B36" s="240"/>
    </row>
    <row r="37" ht="35.1" customHeight="1" spans="1:2">
      <c r="A37" s="427" t="s">
        <v>1105</v>
      </c>
      <c r="B37" s="240"/>
    </row>
    <row r="38" ht="35.1" customHeight="1" spans="1:2">
      <c r="A38" s="427" t="s">
        <v>1085</v>
      </c>
      <c r="B38" s="240"/>
    </row>
    <row r="39" ht="35.1" customHeight="1" spans="1:2">
      <c r="A39" s="427" t="s">
        <v>1106</v>
      </c>
      <c r="B39" s="428">
        <f>SUM(B40)</f>
        <v>1.2</v>
      </c>
    </row>
    <row r="40" ht="35.1" customHeight="1" spans="1:2">
      <c r="A40" s="429" t="s">
        <v>1107</v>
      </c>
      <c r="B40" s="430">
        <v>1.2</v>
      </c>
    </row>
    <row r="41" ht="35.1" customHeight="1" spans="1:2">
      <c r="A41" s="427" t="s">
        <v>1108</v>
      </c>
      <c r="B41" s="240"/>
    </row>
    <row r="42" ht="35.1" customHeight="1" spans="1:2">
      <c r="A42" s="427" t="s">
        <v>1085</v>
      </c>
      <c r="B42" s="240"/>
    </row>
    <row r="43" ht="35.1" customHeight="1" spans="1:2">
      <c r="A43" s="427" t="s">
        <v>1109</v>
      </c>
      <c r="B43" s="240"/>
    </row>
    <row r="44" ht="35.1" customHeight="1" spans="1:2">
      <c r="A44" s="427" t="s">
        <v>1085</v>
      </c>
      <c r="B44" s="240"/>
    </row>
    <row r="45" ht="35.1" customHeight="1" spans="1:2">
      <c r="A45" s="427" t="s">
        <v>1110</v>
      </c>
      <c r="B45" s="428">
        <f>SUM(B46)</f>
        <v>15214</v>
      </c>
    </row>
    <row r="46" ht="35.1" customHeight="1" spans="1:2">
      <c r="A46" s="431" t="s">
        <v>1110</v>
      </c>
      <c r="B46" s="432">
        <v>15214</v>
      </c>
    </row>
    <row r="47" ht="35.1" customHeight="1" spans="1:2">
      <c r="A47" s="433" t="s">
        <v>1111</v>
      </c>
      <c r="B47" s="434">
        <f>SUM(B48)</f>
        <v>33585.04</v>
      </c>
    </row>
    <row r="48" ht="35.1" customHeight="1" spans="1:2">
      <c r="A48" s="435" t="s">
        <v>1112</v>
      </c>
      <c r="B48" s="428">
        <f>SUM(B4,B5,B6,B8,B10,B12,B14,B16,B18,B20,B22,B24,B31,B33,B35,B39,B41,B43,B45)</f>
        <v>33585.04</v>
      </c>
    </row>
  </sheetData>
  <autoFilter ref="A3:B48">
    <extLst/>
  </autoFilter>
  <mergeCells count="1">
    <mergeCell ref="A1:B1"/>
  </mergeCells>
  <printOptions horizontalCentered="1"/>
  <pageMargins left="0.471527777777778" right="0.393055555555556" top="0.747916666666667" bottom="0.747916666666667" header="0.313888888888889" footer="0.313888888888889"/>
  <pageSetup paperSize="9" scale="75" orientation="portrait" horizont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showZeros="0" view="pageBreakPreview" zoomScaleNormal="100" workbookViewId="0">
      <selection activeCell="E7" sqref="E7"/>
    </sheetView>
  </sheetViews>
  <sheetFormatPr defaultColWidth="9" defaultRowHeight="14.25" outlineLevelCol="6"/>
  <cols>
    <col min="1" max="1" width="30.625" style="405" customWidth="1"/>
    <col min="2" max="2" width="20.625" style="200" customWidth="1"/>
    <col min="3" max="3" width="20.625" style="198" customWidth="1"/>
    <col min="4" max="4" width="20" style="198" customWidth="1"/>
    <col min="5" max="5" width="20" style="406" customWidth="1"/>
    <col min="6" max="9" width="12.625" style="198"/>
    <col min="10" max="16381" width="9" style="198"/>
    <col min="16382" max="16383" width="35.625" style="198"/>
    <col min="16384" max="16384" width="9" style="198"/>
  </cols>
  <sheetData>
    <row r="1" ht="45" customHeight="1" spans="1:5">
      <c r="A1" s="407" t="s">
        <v>1113</v>
      </c>
      <c r="B1" s="407"/>
      <c r="C1" s="407"/>
      <c r="D1" s="407"/>
      <c r="E1" s="407"/>
    </row>
    <row r="2" ht="20.1" customHeight="1" spans="1:5">
      <c r="A2" s="408"/>
      <c r="B2" s="204"/>
      <c r="C2" s="409"/>
      <c r="D2" s="409"/>
      <c r="E2" s="410" t="s">
        <v>39</v>
      </c>
    </row>
    <row r="3" s="199" customFormat="1" ht="45" customHeight="1" spans="1:5">
      <c r="A3" s="206" t="s">
        <v>1114</v>
      </c>
      <c r="B3" s="206" t="s">
        <v>1115</v>
      </c>
      <c r="C3" s="411" t="s">
        <v>1116</v>
      </c>
      <c r="D3" s="411" t="s">
        <v>1117</v>
      </c>
      <c r="E3" s="411" t="s">
        <v>1118</v>
      </c>
    </row>
    <row r="4" ht="36" customHeight="1" spans="1:7">
      <c r="A4" s="412" t="s">
        <v>1119</v>
      </c>
      <c r="B4" s="413">
        <f>SUM(B5)</f>
        <v>102058</v>
      </c>
      <c r="C4" s="413">
        <f>SUM(C5)</f>
        <v>4436</v>
      </c>
      <c r="D4" s="413">
        <f>SUM(D5)</f>
        <v>64037</v>
      </c>
      <c r="E4" s="413">
        <f>SUM(E5)</f>
        <v>33585</v>
      </c>
      <c r="G4" s="414"/>
    </row>
    <row r="5" s="404" customFormat="1" ht="25" customHeight="1" spans="1:5">
      <c r="A5" s="415" t="s">
        <v>1120</v>
      </c>
      <c r="B5" s="416">
        <f>SUM(C5:E5)</f>
        <v>102058</v>
      </c>
      <c r="C5" s="417">
        <v>4436</v>
      </c>
      <c r="D5" s="418">
        <v>64037</v>
      </c>
      <c r="E5" s="418">
        <v>33585</v>
      </c>
    </row>
    <row r="6" ht="36" customHeight="1" spans="1:5">
      <c r="A6" s="419"/>
      <c r="B6" s="210"/>
      <c r="C6" s="210"/>
      <c r="D6" s="210"/>
      <c r="E6" s="420"/>
    </row>
    <row r="7" ht="36" customHeight="1" spans="1:5">
      <c r="A7" s="419"/>
      <c r="B7" s="210"/>
      <c r="C7" s="210"/>
      <c r="D7" s="210"/>
      <c r="E7" s="420"/>
    </row>
    <row r="8" ht="36" customHeight="1" spans="1:5">
      <c r="A8" s="419"/>
      <c r="B8" s="210"/>
      <c r="C8" s="210"/>
      <c r="D8" s="210"/>
      <c r="E8" s="420"/>
    </row>
    <row r="9" ht="36" customHeight="1" spans="1:5">
      <c r="A9" s="419"/>
      <c r="B9" s="210"/>
      <c r="C9" s="210"/>
      <c r="D9" s="210"/>
      <c r="E9" s="420"/>
    </row>
    <row r="10" ht="36" customHeight="1" spans="1:5">
      <c r="A10" s="419"/>
      <c r="B10" s="210"/>
      <c r="C10" s="210"/>
      <c r="D10" s="210"/>
      <c r="E10" s="420"/>
    </row>
    <row r="11" ht="36" customHeight="1" spans="1:5">
      <c r="A11" s="412" t="s">
        <v>1121</v>
      </c>
      <c r="B11" s="413"/>
      <c r="C11" s="413"/>
      <c r="D11" s="413"/>
      <c r="E11" s="421"/>
    </row>
    <row r="12" ht="36" customHeight="1" spans="1:5">
      <c r="A12" s="412" t="s">
        <v>1122</v>
      </c>
      <c r="B12" s="413"/>
      <c r="C12" s="413"/>
      <c r="D12" s="413"/>
      <c r="E12" s="413"/>
    </row>
    <row r="13" spans="2:5">
      <c r="B13" s="422"/>
      <c r="C13" s="404"/>
      <c r="D13" s="404"/>
      <c r="E13" s="423"/>
    </row>
  </sheetData>
  <mergeCells count="1">
    <mergeCell ref="A1:E1"/>
  </mergeCells>
  <conditionalFormatting sqref="B3:G3">
    <cfRule type="cellIs" dxfId="0" priority="3" stopIfTrue="1" operator="lessThanOrEqual">
      <formula>-1</formula>
    </cfRule>
  </conditionalFormatting>
  <conditionalFormatting sqref="E1:F1 F2 G1:G2">
    <cfRule type="cellIs" dxfId="0" priority="4" stopIfTrue="1" operator="greaterThanOrEqual">
      <formula>10</formula>
    </cfRule>
    <cfRule type="cellIs" dxfId="0" priority="5" stopIfTrue="1" operator="lessThanOrEqual">
      <formula>-1</formula>
    </cfRule>
  </conditionalFormatting>
  <conditionalFormatting sqref="B4:G4 B6:G9 C10:G11">
    <cfRule type="cellIs" dxfId="0" priority="2" stopIfTrue="1" operator="lessThanOrEqual">
      <formula>-1</formula>
    </cfRule>
  </conditionalFormatting>
  <conditionalFormatting sqref="B5:C6">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1"/>
  <sheetViews>
    <sheetView workbookViewId="0">
      <selection activeCell="A11" sqref="A11:E11"/>
    </sheetView>
  </sheetViews>
  <sheetFormatPr defaultColWidth="9" defaultRowHeight="13.5" outlineLevelCol="4"/>
  <cols>
    <col min="1" max="1" width="37.75" style="375" customWidth="1"/>
    <col min="2" max="2" width="18" style="376" customWidth="1"/>
    <col min="3" max="3" width="22.25" style="376" customWidth="1"/>
    <col min="4" max="4" width="23.8833333333333" style="377" customWidth="1"/>
    <col min="5" max="5" width="24.5" style="378" customWidth="1"/>
    <col min="6" max="256" width="9" style="375"/>
    <col min="257" max="16384" width="9" style="2"/>
  </cols>
  <sheetData>
    <row r="1" s="375" customFormat="1" ht="40.5" customHeight="1" spans="1:5">
      <c r="A1" s="379" t="s">
        <v>1123</v>
      </c>
      <c r="B1" s="380"/>
      <c r="C1" s="380"/>
      <c r="D1" s="379"/>
      <c r="E1" s="381"/>
    </row>
    <row r="2" s="375" customFormat="1" ht="17" customHeight="1" spans="1:5">
      <c r="A2" s="382"/>
      <c r="B2" s="383"/>
      <c r="C2" s="383"/>
      <c r="D2" s="384"/>
      <c r="E2" s="385" t="s">
        <v>39</v>
      </c>
    </row>
    <row r="3" s="2" customFormat="1" ht="24.95" customHeight="1" spans="1:5">
      <c r="A3" s="386" t="s">
        <v>40</v>
      </c>
      <c r="B3" s="387" t="s">
        <v>115</v>
      </c>
      <c r="C3" s="387" t="s">
        <v>42</v>
      </c>
      <c r="D3" s="388" t="s">
        <v>1124</v>
      </c>
      <c r="E3" s="389"/>
    </row>
    <row r="4" s="2" customFormat="1" ht="24.95" customHeight="1" spans="1:5">
      <c r="A4" s="390"/>
      <c r="B4" s="391"/>
      <c r="C4" s="391"/>
      <c r="D4" s="206" t="s">
        <v>1125</v>
      </c>
      <c r="E4" s="392" t="s">
        <v>1126</v>
      </c>
    </row>
    <row r="5" s="375" customFormat="1" ht="35" customHeight="1" spans="1:5">
      <c r="A5" s="393" t="s">
        <v>1115</v>
      </c>
      <c r="B5" s="394">
        <f>SUM(B6,B7,B8)</f>
        <v>1583.83</v>
      </c>
      <c r="C5" s="394">
        <f>SUM(C6,C7,C8)</f>
        <v>1522.13</v>
      </c>
      <c r="D5" s="395">
        <f>SUM(D6,D7,D8)</f>
        <v>-61.7</v>
      </c>
      <c r="E5" s="395">
        <v>-3.9</v>
      </c>
    </row>
    <row r="6" s="375" customFormat="1" ht="35" customHeight="1" spans="1:5">
      <c r="A6" s="162" t="s">
        <v>1127</v>
      </c>
      <c r="B6" s="394">
        <v>0</v>
      </c>
      <c r="C6" s="394">
        <v>30</v>
      </c>
      <c r="D6" s="395">
        <f t="shared" ref="D6:D10" si="0">C6-B6</f>
        <v>30</v>
      </c>
      <c r="E6" s="396"/>
    </row>
    <row r="7" s="375" customFormat="1" ht="35" customHeight="1" spans="1:5">
      <c r="A7" s="162" t="s">
        <v>1128</v>
      </c>
      <c r="B7" s="394">
        <v>718.76</v>
      </c>
      <c r="C7" s="394">
        <v>565.29</v>
      </c>
      <c r="D7" s="395">
        <f t="shared" si="0"/>
        <v>-153.47</v>
      </c>
      <c r="E7" s="396">
        <v>-21.35</v>
      </c>
    </row>
    <row r="8" s="375" customFormat="1" ht="35" customHeight="1" spans="1:5">
      <c r="A8" s="162" t="s">
        <v>1129</v>
      </c>
      <c r="B8" s="394">
        <f>SUM(B9:B10)</f>
        <v>865.07</v>
      </c>
      <c r="C8" s="394">
        <f>SUM(C9:C10)</f>
        <v>926.84</v>
      </c>
      <c r="D8" s="395">
        <f>SUM(D9:D10)</f>
        <v>61.77</v>
      </c>
      <c r="E8" s="395">
        <v>7.14</v>
      </c>
    </row>
    <row r="9" s="375" customFormat="1" ht="35" customHeight="1" spans="1:5">
      <c r="A9" s="165" t="s">
        <v>1130</v>
      </c>
      <c r="B9" s="397">
        <v>25</v>
      </c>
      <c r="C9" s="397">
        <v>140</v>
      </c>
      <c r="D9" s="398">
        <f t="shared" si="0"/>
        <v>115</v>
      </c>
      <c r="E9" s="399">
        <v>460</v>
      </c>
    </row>
    <row r="10" s="375" customFormat="1" ht="35" customHeight="1" spans="1:5">
      <c r="A10" s="165" t="s">
        <v>1131</v>
      </c>
      <c r="B10" s="397">
        <v>840.07</v>
      </c>
      <c r="C10" s="397">
        <v>786.84</v>
      </c>
      <c r="D10" s="398">
        <f t="shared" si="0"/>
        <v>-53.23</v>
      </c>
      <c r="E10" s="399">
        <v>-6.34</v>
      </c>
    </row>
    <row r="11" s="375" customFormat="1" ht="223" customHeight="1" spans="1:5">
      <c r="A11" s="400" t="s">
        <v>1132</v>
      </c>
      <c r="B11" s="401"/>
      <c r="C11" s="401"/>
      <c r="D11" s="402"/>
      <c r="E11" s="403"/>
    </row>
  </sheetData>
  <mergeCells count="6">
    <mergeCell ref="A1:E1"/>
    <mergeCell ref="D3:E3"/>
    <mergeCell ref="A11:E11"/>
    <mergeCell ref="A3:A4"/>
    <mergeCell ref="B3:B4"/>
    <mergeCell ref="C3:C4"/>
  </mergeCells>
  <printOptions horizontalCentered="1"/>
  <pageMargins left="0.709027777777778" right="0.709027777777778" top="0.75" bottom="0.75" header="0.309027777777778" footer="0.309027777777778"/>
  <pageSetup paperSize="9" fitToHeight="20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34</vt:i4>
      </vt:variant>
    </vt:vector>
  </HeadingPairs>
  <TitlesOfParts>
    <vt:vector size="34" baseType="lpstr">
      <vt:lpstr>盈江县2020年政府预算公开表目录</vt:lpstr>
      <vt:lpstr>1-1云南省德宏州盈江县一般公共预算收入情况表</vt:lpstr>
      <vt:lpstr>1-2云南省德宏州盈江县一般公共预算支出情况表</vt:lpstr>
      <vt:lpstr>1-3云南省德宏州盈江县县本级一般公共预算收入情况表</vt:lpstr>
      <vt:lpstr>1-4德宏州盈江县县本级一般公共预算支出情况表（公开到项级）</vt:lpstr>
      <vt:lpstr>1-5盈江县县本级一般公共预算基本支出情况表（公开到款级）</vt:lpstr>
      <vt:lpstr>1-6盈江县县本级一般公共预算支出表（省对下转移支付项目）</vt:lpstr>
      <vt:lpstr>1-7云南省德宏州盈江县分地区税收返还和转移支付预算表</vt:lpstr>
      <vt:lpstr>1-8盈江县县本级“三公”经费预算财政拨款情况统计表</vt:lpstr>
      <vt:lpstr>2-1盈江县政府性基金预算收入情况表</vt:lpstr>
      <vt:lpstr>2-2盈江县政府性基金预算支出情况表</vt:lpstr>
      <vt:lpstr>2-3盈江县县本级政府性基金预算收入情况表</vt:lpstr>
      <vt:lpstr>2-4盈江县县本级政府性基金预算支出情况表（公开到项级）</vt:lpstr>
      <vt:lpstr>2-5盈江县县本级政府性基金支出表（省对下转移支付）</vt:lpstr>
      <vt:lpstr>3-1云南省德宏州盈江县国有资本经营收入预算情况表</vt:lpstr>
      <vt:lpstr>3-2云南省德宏州盈江县国有资本经营支出预算情况表</vt:lpstr>
      <vt:lpstr>3-3盈江县县本级国有资本经营收入预算情况表</vt:lpstr>
      <vt:lpstr>3-4盈江县县本级国有资本经营支出预算情况表（公开到项级）</vt:lpstr>
      <vt:lpstr>3-5 云南德宏州盈江县国有资本经营预算转移支付表 （分地区）</vt:lpstr>
      <vt:lpstr>3-6 盈江县国有资本经营预算转移支付表（分项目）</vt:lpstr>
      <vt:lpstr>4-1云南省德宏州盈江县社会保险基金收入预算情况表</vt:lpstr>
      <vt:lpstr>4-2云南省德宏州盈江县社会保险基金支出预算情况表</vt:lpstr>
      <vt:lpstr>4-3云南德宏州盈江县县本社会保险基金收入预算情况表</vt:lpstr>
      <vt:lpstr>4-4云南德宏州盈江县县本级社会保险基金支出预算情况表</vt:lpstr>
      <vt:lpstr>5-1   盈江县2019年地方政府债务限额及余额预算情况表</vt:lpstr>
      <vt:lpstr>5-2  盈江县 2019年地方政府一般债务余额情况表</vt:lpstr>
      <vt:lpstr>5-3 盈江县 本级2019年地方政府一般债务余额情况表</vt:lpstr>
      <vt:lpstr>5-4 盈江县 2019年地方政府专项债务余额情况表</vt:lpstr>
      <vt:lpstr>5-5 盈江县本级2019年地方政府专项债务余额情况表（本级）</vt:lpstr>
      <vt:lpstr>5-6 云南省德宏州盈江县地方政府债券发行及还本付息情况表</vt:lpstr>
      <vt:lpstr>5-7 盈江县2020年本级政府专项债务限额和余额情况表</vt:lpstr>
      <vt:lpstr>5-8 盈江县2019年年初新增地方政府债券资金安排表</vt:lpstr>
      <vt:lpstr>6-1盈江县重大政策和重点项目绩效目标表</vt:lpstr>
      <vt:lpstr>6-2盈江县重点工作情况解释说明汇总表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杨世妍</cp:lastModifiedBy>
  <dcterms:created xsi:type="dcterms:W3CDTF">2006-09-16T00:00:00Z</dcterms:created>
  <cp:lastPrinted>2020-01-17T09:59:00Z</cp:lastPrinted>
  <dcterms:modified xsi:type="dcterms:W3CDTF">2024-03-21T02:49:51Z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EB9DEB0BB4CE4B48B2191D5F31365F16</vt:lpwstr>
  </property>
</Properties>
</file>