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
  </bookViews>
  <sheets>
    <sheet name="表1-明细表 -衔接资金 " sheetId="7" r:id="rId1"/>
    <sheet name="表2-明细表-其他涉农整合资金" sheetId="9" r:id="rId2"/>
    <sheet name="表3-明细表-其他衔接资金" sheetId="12" r:id="rId3"/>
  </sheets>
  <definedNames>
    <definedName name="_xlnm._FilterDatabase" localSheetId="0" hidden="1">'表1-明细表 -衔接资金 '!$A$2:$X$115</definedName>
    <definedName name="_xlnm._FilterDatabase" localSheetId="1" hidden="1">'表2-明细表-其他涉农整合资金'!$A$2:$X$86</definedName>
    <definedName name="_xlnm.Print_Area" localSheetId="1">'表2-明细表-其他涉农整合资金'!$A$1:$W$4</definedName>
    <definedName name="_xlnm.Print_Area" localSheetId="0">'表1-明细表 -衔接资金 '!$A$1:$X$4</definedName>
    <definedName name="_xlnm.Print_Titles" localSheetId="1">'表2-明细表-其他涉农整合资金'!$1:5</definedName>
    <definedName name="_xlnm.Print_Titles" localSheetId="0">'表1-明细表 -衔接资金 '!$1:5</definedName>
  </definedNames>
  <calcPr calcId="144525"/>
</workbook>
</file>

<file path=xl/comments1.xml><?xml version="1.0" encoding="utf-8"?>
<comments xmlns="http://schemas.openxmlformats.org/spreadsheetml/2006/main">
  <authors>
    <author>用户郑雪晖</author>
  </authors>
  <commentList>
    <comment ref="L2" authorId="0">
      <text>
        <r>
          <rPr>
            <sz val="9"/>
            <rFont val="宋体"/>
            <charset val="134"/>
          </rPr>
          <t xml:space="preserve">
此数据与资金下达文件指标金额一致</t>
        </r>
      </text>
    </comment>
  </commentList>
</comments>
</file>

<file path=xl/sharedStrings.xml><?xml version="1.0" encoding="utf-8"?>
<sst xmlns="http://schemas.openxmlformats.org/spreadsheetml/2006/main" count="2012" uniqueCount="648">
  <si>
    <r>
      <rPr>
        <b/>
        <sz val="20"/>
        <rFont val="宋体"/>
        <charset val="134"/>
      </rPr>
      <t>2021年盈江县衔接资金项目进度表（2021年11月）</t>
    </r>
    <r>
      <rPr>
        <b/>
        <sz val="20"/>
        <rFont val="Times New Roman"/>
        <charset val="134"/>
      </rPr>
      <t xml:space="preserve"> </t>
    </r>
  </si>
  <si>
    <r>
      <rPr>
        <b/>
        <sz val="11"/>
        <color rgb="FFFF0000"/>
        <rFont val="宋体"/>
        <charset val="134"/>
      </rPr>
      <t>序号</t>
    </r>
  </si>
  <si>
    <r>
      <rPr>
        <b/>
        <sz val="11"/>
        <rFont val="宋体"/>
        <charset val="134"/>
      </rPr>
      <t>资金</t>
    </r>
    <r>
      <rPr>
        <b/>
        <sz val="11"/>
        <rFont val="Times New Roman"/>
        <charset val="134"/>
      </rPr>
      <t xml:space="preserve">    </t>
    </r>
    <r>
      <rPr>
        <b/>
        <sz val="11"/>
        <rFont val="宋体"/>
        <charset val="134"/>
      </rPr>
      <t>属性</t>
    </r>
  </si>
  <si>
    <r>
      <rPr>
        <b/>
        <sz val="11"/>
        <rFont val="宋体"/>
        <charset val="134"/>
      </rPr>
      <t>资金批次或</t>
    </r>
    <r>
      <rPr>
        <b/>
        <sz val="11"/>
        <rFont val="Times New Roman"/>
        <charset val="134"/>
      </rPr>
      <t xml:space="preserve">                                       </t>
    </r>
    <r>
      <rPr>
        <b/>
        <sz val="11"/>
        <rFont val="宋体"/>
        <charset val="134"/>
      </rPr>
      <t>项目名称（个数）</t>
    </r>
  </si>
  <si>
    <r>
      <rPr>
        <b/>
        <sz val="11"/>
        <color rgb="FF00B050"/>
        <rFont val="宋体"/>
        <charset val="134"/>
      </rPr>
      <t>项目实施地点</t>
    </r>
  </si>
  <si>
    <r>
      <rPr>
        <b/>
        <sz val="11"/>
        <color rgb="FF00B050"/>
        <rFont val="宋体"/>
        <charset val="134"/>
      </rPr>
      <t>主管单位</t>
    </r>
  </si>
  <si>
    <t>项目实施单位</t>
  </si>
  <si>
    <r>
      <rPr>
        <b/>
        <sz val="11"/>
        <rFont val="宋体"/>
        <charset val="134"/>
      </rPr>
      <t>资金下达文件号</t>
    </r>
  </si>
  <si>
    <t>下达资金</t>
  </si>
  <si>
    <r>
      <rPr>
        <b/>
        <sz val="11"/>
        <rFont val="宋体"/>
        <charset val="134"/>
      </rPr>
      <t>项目批复</t>
    </r>
    <r>
      <rPr>
        <b/>
        <sz val="11"/>
        <rFont val="Times New Roman"/>
        <charset val="134"/>
      </rPr>
      <t xml:space="preserve">           </t>
    </r>
    <r>
      <rPr>
        <b/>
        <sz val="11"/>
        <rFont val="宋体"/>
        <charset val="134"/>
      </rPr>
      <t>文号</t>
    </r>
  </si>
  <si>
    <r>
      <rPr>
        <b/>
        <sz val="11"/>
        <rFont val="宋体"/>
        <charset val="134"/>
      </rPr>
      <t>项目批复</t>
    </r>
    <r>
      <rPr>
        <b/>
        <sz val="11"/>
        <rFont val="Times New Roman"/>
        <charset val="134"/>
      </rPr>
      <t xml:space="preserve">      </t>
    </r>
    <r>
      <rPr>
        <b/>
        <sz val="11"/>
        <rFont val="宋体"/>
        <charset val="134"/>
      </rPr>
      <t>时间</t>
    </r>
  </si>
  <si>
    <t>项目批复资金（万元）</t>
  </si>
  <si>
    <r>
      <rPr>
        <b/>
        <sz val="11"/>
        <rFont val="宋体"/>
        <charset val="134"/>
      </rPr>
      <t>项目动工情况</t>
    </r>
    <r>
      <rPr>
        <b/>
        <sz val="11"/>
        <rFont val="Times New Roman"/>
        <charset val="134"/>
      </rPr>
      <t xml:space="preserve">           </t>
    </r>
    <r>
      <rPr>
        <b/>
        <sz val="11"/>
        <rFont val="宋体"/>
        <charset val="134"/>
      </rPr>
      <t>（是填</t>
    </r>
    <r>
      <rPr>
        <b/>
        <sz val="11"/>
        <rFont val="Times New Roman"/>
        <charset val="134"/>
      </rPr>
      <t xml:space="preserve">1     </t>
    </r>
    <r>
      <rPr>
        <b/>
        <sz val="11"/>
        <rFont val="宋体"/>
        <charset val="134"/>
      </rPr>
      <t>否填</t>
    </r>
    <r>
      <rPr>
        <b/>
        <sz val="11"/>
        <rFont val="Times New Roman"/>
        <charset val="134"/>
      </rPr>
      <t>0</t>
    </r>
    <r>
      <rPr>
        <b/>
        <sz val="11"/>
        <rFont val="宋体"/>
        <charset val="134"/>
      </rPr>
      <t>）</t>
    </r>
  </si>
  <si>
    <t>累计使用资金（万元）</t>
  </si>
  <si>
    <r>
      <rPr>
        <b/>
        <sz val="11"/>
        <rFont val="宋体"/>
        <charset val="134"/>
      </rPr>
      <t>资金使用进度（</t>
    </r>
    <r>
      <rPr>
        <b/>
        <sz val="11"/>
        <rFont val="Times New Roman"/>
        <charset val="134"/>
      </rPr>
      <t>%)</t>
    </r>
  </si>
  <si>
    <r>
      <rPr>
        <b/>
        <sz val="11"/>
        <rFont val="宋体"/>
        <charset val="134"/>
      </rPr>
      <t>项目完工情况</t>
    </r>
    <r>
      <rPr>
        <b/>
        <sz val="11"/>
        <rFont val="Times New Roman"/>
        <charset val="134"/>
      </rPr>
      <t xml:space="preserve">           </t>
    </r>
    <r>
      <rPr>
        <b/>
        <sz val="11"/>
        <rFont val="宋体"/>
        <charset val="134"/>
      </rPr>
      <t>（是填</t>
    </r>
    <r>
      <rPr>
        <b/>
        <sz val="11"/>
        <rFont val="Times New Roman"/>
        <charset val="134"/>
      </rPr>
      <t xml:space="preserve">1     </t>
    </r>
    <r>
      <rPr>
        <b/>
        <sz val="11"/>
        <rFont val="宋体"/>
        <charset val="134"/>
      </rPr>
      <t>否填</t>
    </r>
    <r>
      <rPr>
        <b/>
        <sz val="11"/>
        <rFont val="Times New Roman"/>
        <charset val="134"/>
      </rPr>
      <t>0</t>
    </r>
    <r>
      <rPr>
        <b/>
        <sz val="11"/>
        <rFont val="宋体"/>
        <charset val="134"/>
      </rPr>
      <t>）</t>
    </r>
  </si>
  <si>
    <t>项目验收情况           （是填1，否填0）</t>
  </si>
  <si>
    <r>
      <rPr>
        <b/>
        <sz val="11"/>
        <rFont val="宋体"/>
        <charset val="134"/>
      </rPr>
      <t>项目审计情况</t>
    </r>
    <r>
      <rPr>
        <b/>
        <sz val="11"/>
        <rFont val="Times New Roman"/>
        <charset val="134"/>
      </rPr>
      <t xml:space="preserve">           </t>
    </r>
    <r>
      <rPr>
        <b/>
        <sz val="11"/>
        <rFont val="宋体"/>
        <charset val="134"/>
      </rPr>
      <t>（是填</t>
    </r>
    <r>
      <rPr>
        <b/>
        <sz val="11"/>
        <rFont val="Times New Roman"/>
        <charset val="134"/>
      </rPr>
      <t xml:space="preserve">1           </t>
    </r>
    <r>
      <rPr>
        <b/>
        <sz val="11"/>
        <rFont val="宋体"/>
        <charset val="134"/>
      </rPr>
      <t>否填</t>
    </r>
    <r>
      <rPr>
        <b/>
        <sz val="11"/>
        <rFont val="Times New Roman"/>
        <charset val="134"/>
      </rPr>
      <t>0</t>
    </r>
    <r>
      <rPr>
        <b/>
        <sz val="11"/>
        <rFont val="宋体"/>
        <charset val="134"/>
      </rPr>
      <t>）</t>
    </r>
  </si>
  <si>
    <r>
      <rPr>
        <b/>
        <sz val="10"/>
        <rFont val="宋体"/>
        <charset val="134"/>
      </rPr>
      <t>备注</t>
    </r>
  </si>
  <si>
    <r>
      <rPr>
        <b/>
        <sz val="11"/>
        <color rgb="FF00B050"/>
        <rFont val="宋体"/>
        <charset val="134"/>
      </rPr>
      <t>乡镇</t>
    </r>
  </si>
  <si>
    <r>
      <rPr>
        <b/>
        <sz val="11"/>
        <color rgb="FF00B050"/>
        <rFont val="宋体"/>
        <charset val="134"/>
      </rPr>
      <t>村委会</t>
    </r>
  </si>
  <si>
    <r>
      <rPr>
        <b/>
        <sz val="11"/>
        <color rgb="FF00B050"/>
        <rFont val="宋体"/>
        <charset val="134"/>
      </rPr>
      <t>村民小组</t>
    </r>
  </si>
  <si>
    <r>
      <rPr>
        <b/>
        <sz val="11"/>
        <rFont val="宋体"/>
        <charset val="134"/>
      </rPr>
      <t>省财政厅</t>
    </r>
  </si>
  <si>
    <r>
      <rPr>
        <b/>
        <sz val="11"/>
        <rFont val="宋体"/>
        <charset val="134"/>
      </rPr>
      <t>州财政局</t>
    </r>
  </si>
  <si>
    <r>
      <rPr>
        <b/>
        <sz val="11"/>
        <rFont val="宋体"/>
        <charset val="134"/>
      </rPr>
      <t>县财政局</t>
    </r>
  </si>
  <si>
    <t>小计</t>
  </si>
  <si>
    <t>其中：衔接资金</t>
  </si>
  <si>
    <t>项目个数</t>
  </si>
  <si>
    <r>
      <rPr>
        <b/>
        <sz val="11"/>
        <rFont val="Times New Roman"/>
        <charset val="134"/>
      </rPr>
      <t>2021</t>
    </r>
    <r>
      <rPr>
        <b/>
        <sz val="11"/>
        <rFont val="宋体"/>
        <charset val="134"/>
      </rPr>
      <t>年（专项扶贫资金）合计</t>
    </r>
  </si>
  <si>
    <t>一、</t>
  </si>
  <si>
    <t>中央</t>
  </si>
  <si>
    <t>（一）</t>
  </si>
  <si>
    <t>提前下达2021年第一批中央财政专项扶贫资金</t>
  </si>
  <si>
    <r>
      <rPr>
        <b/>
        <sz val="11"/>
        <rFont val="宋体"/>
        <charset val="134"/>
      </rPr>
      <t>云财农〔</t>
    </r>
    <r>
      <rPr>
        <b/>
        <sz val="11"/>
        <rFont val="Times New Roman"/>
        <charset val="134"/>
      </rPr>
      <t>2020</t>
    </r>
    <r>
      <rPr>
        <b/>
        <sz val="11"/>
        <rFont val="宋体"/>
        <charset val="134"/>
      </rPr>
      <t>〕</t>
    </r>
    <r>
      <rPr>
        <b/>
        <sz val="11"/>
        <rFont val="Times New Roman"/>
        <charset val="134"/>
      </rPr>
      <t>208</t>
    </r>
    <r>
      <rPr>
        <b/>
        <sz val="11"/>
        <rFont val="宋体"/>
        <charset val="134"/>
      </rPr>
      <t>号</t>
    </r>
  </si>
  <si>
    <r>
      <rPr>
        <b/>
        <sz val="11"/>
        <rFont val="宋体"/>
        <charset val="134"/>
      </rPr>
      <t>德财农〔</t>
    </r>
    <r>
      <rPr>
        <b/>
        <sz val="11"/>
        <rFont val="Times New Roman"/>
        <charset val="134"/>
      </rPr>
      <t>2020</t>
    </r>
    <r>
      <rPr>
        <b/>
        <sz val="11"/>
        <rFont val="宋体"/>
        <charset val="134"/>
      </rPr>
      <t>〕106号</t>
    </r>
  </si>
  <si>
    <r>
      <rPr>
        <b/>
        <sz val="11"/>
        <rFont val="宋体"/>
        <charset val="134"/>
      </rPr>
      <t>盈财整合〔</t>
    </r>
    <r>
      <rPr>
        <b/>
        <sz val="11"/>
        <rFont val="Times New Roman"/>
        <charset val="134"/>
      </rPr>
      <t>2021</t>
    </r>
    <r>
      <rPr>
        <b/>
        <sz val="11"/>
        <rFont val="宋体"/>
        <charset val="134"/>
      </rPr>
      <t>〕19号、28号</t>
    </r>
  </si>
  <si>
    <t>1-1</t>
  </si>
  <si>
    <t>衔接</t>
  </si>
  <si>
    <t>平原二队沃柑产业道路建设</t>
  </si>
  <si>
    <t>平原镇</t>
  </si>
  <si>
    <t>盈江县人民政府</t>
  </si>
  <si>
    <t>农场管委会</t>
  </si>
  <si>
    <r>
      <rPr>
        <sz val="10"/>
        <rFont val="宋体"/>
        <charset val="134"/>
      </rPr>
      <t>云财农〔</t>
    </r>
    <r>
      <rPr>
        <sz val="11"/>
        <rFont val="Times New Roman"/>
        <charset val="134"/>
      </rPr>
      <t>2020</t>
    </r>
    <r>
      <rPr>
        <sz val="11"/>
        <rFont val="宋体"/>
        <charset val="134"/>
      </rPr>
      <t>〕</t>
    </r>
    <r>
      <rPr>
        <sz val="11"/>
        <rFont val="Times New Roman"/>
        <charset val="134"/>
      </rPr>
      <t>208</t>
    </r>
    <r>
      <rPr>
        <sz val="11"/>
        <rFont val="宋体"/>
        <charset val="134"/>
      </rPr>
      <t>号</t>
    </r>
  </si>
  <si>
    <r>
      <rPr>
        <sz val="10"/>
        <rFont val="宋体"/>
        <charset val="134"/>
      </rPr>
      <t>德财农〔</t>
    </r>
    <r>
      <rPr>
        <sz val="11"/>
        <rFont val="Times New Roman"/>
        <charset val="134"/>
      </rPr>
      <t>2020</t>
    </r>
    <r>
      <rPr>
        <sz val="11"/>
        <rFont val="宋体"/>
        <charset val="134"/>
      </rPr>
      <t>〕106号</t>
    </r>
  </si>
  <si>
    <r>
      <rPr>
        <sz val="10"/>
        <rFont val="宋体"/>
        <charset val="0"/>
      </rPr>
      <t>盈财整合〔</t>
    </r>
    <r>
      <rPr>
        <sz val="10"/>
        <rFont val="Times New Roman"/>
        <charset val="0"/>
      </rPr>
      <t>2021</t>
    </r>
    <r>
      <rPr>
        <sz val="10"/>
        <rFont val="宋体"/>
        <charset val="0"/>
      </rPr>
      <t>〕19号</t>
    </r>
  </si>
  <si>
    <r>
      <rPr>
        <sz val="11"/>
        <rFont val="宋体"/>
        <charset val="134"/>
      </rPr>
      <t>盈开组复〔</t>
    </r>
    <r>
      <rPr>
        <sz val="11"/>
        <rFont val="Times New Roman"/>
        <charset val="134"/>
      </rPr>
      <t>2021</t>
    </r>
    <r>
      <rPr>
        <sz val="11"/>
        <rFont val="宋体"/>
        <charset val="134"/>
      </rPr>
      <t>〕</t>
    </r>
    <r>
      <rPr>
        <sz val="11"/>
        <rFont val="Times New Roman"/>
        <charset val="134"/>
      </rPr>
      <t>1</t>
    </r>
    <r>
      <rPr>
        <sz val="11"/>
        <rFont val="宋体"/>
        <charset val="134"/>
      </rPr>
      <t>号</t>
    </r>
  </si>
  <si>
    <t>2021.3.26</t>
  </si>
  <si>
    <t>1-2</t>
  </si>
  <si>
    <t>铜壁关乡三合村大寨田坝搬迁点村内道路硬化</t>
  </si>
  <si>
    <t>铜壁关乡</t>
  </si>
  <si>
    <t>三合村</t>
  </si>
  <si>
    <t>大寨田坝搬迁点</t>
  </si>
  <si>
    <t>县民宗局</t>
  </si>
  <si>
    <r>
      <rPr>
        <sz val="10"/>
        <rFont val="宋体"/>
        <charset val="0"/>
      </rPr>
      <t>盈财整合〔</t>
    </r>
    <r>
      <rPr>
        <sz val="10"/>
        <rFont val="Times New Roman"/>
        <charset val="0"/>
      </rPr>
      <t>2021</t>
    </r>
    <r>
      <rPr>
        <sz val="10"/>
        <rFont val="宋体"/>
        <charset val="0"/>
      </rPr>
      <t>〕28号</t>
    </r>
  </si>
  <si>
    <t>1-3</t>
  </si>
  <si>
    <t>太平镇贺回村三五社村内道路硬化</t>
  </si>
  <si>
    <t>太平镇</t>
  </si>
  <si>
    <t>贺回村</t>
  </si>
  <si>
    <t>三五社</t>
  </si>
  <si>
    <t>1-4</t>
  </si>
  <si>
    <t>太平镇芒允村芒哈东费东拉街五社村内道路硬化</t>
  </si>
  <si>
    <t>芒允村</t>
  </si>
  <si>
    <t>芒哈东费东拉街五社</t>
  </si>
  <si>
    <t>1-5</t>
  </si>
  <si>
    <t>平原镇勐盏村小团结至二坤道路</t>
  </si>
  <si>
    <t>勐盏村</t>
  </si>
  <si>
    <t>小团结</t>
  </si>
  <si>
    <t>1-6</t>
  </si>
  <si>
    <t>平原镇勐盏村新寨村民小组道路挡墙支砌</t>
  </si>
  <si>
    <t>新寨</t>
  </si>
  <si>
    <t>1-7</t>
  </si>
  <si>
    <t>弄璋镇芒线村芒广村民小组饮水安全巩固提升项目</t>
  </si>
  <si>
    <t>弄璋镇</t>
  </si>
  <si>
    <t>芒线村</t>
  </si>
  <si>
    <t>芒广</t>
  </si>
  <si>
    <t>1-8</t>
  </si>
  <si>
    <t>昔马镇团结村梨树园饮水安全巩固提升项目</t>
  </si>
  <si>
    <t>昔马镇</t>
  </si>
  <si>
    <t>团结村</t>
  </si>
  <si>
    <t>梨树园</t>
  </si>
  <si>
    <t>1-9</t>
  </si>
  <si>
    <t>太平镇芒允村芒哈东孟老贵黄牛养殖项目</t>
  </si>
  <si>
    <t>盈开组复〔2021〕16号</t>
  </si>
  <si>
    <t>2021.9.16</t>
  </si>
  <si>
    <t>1-10</t>
  </si>
  <si>
    <t>弄璋镇弄璋村弄轰村民小组产业道路建设</t>
  </si>
  <si>
    <t>弄璋村</t>
  </si>
  <si>
    <t>弄轰</t>
  </si>
  <si>
    <t>1-11</t>
  </si>
  <si>
    <t>太平镇拉丙村散朋村民小组产业道路建设</t>
  </si>
  <si>
    <t>拉丙村</t>
  </si>
  <si>
    <t>散朋</t>
  </si>
  <si>
    <t>1-12</t>
  </si>
  <si>
    <t>支那乡芦山村新村到矿场产业道路建设项目</t>
  </si>
  <si>
    <t>支那乡</t>
  </si>
  <si>
    <t>芦山村</t>
  </si>
  <si>
    <t>1-13</t>
  </si>
  <si>
    <t>芒章乡鲁洛村尖山村民小组产业道路（尖山村民小组核桃寨岔路到尖山老寨路）</t>
  </si>
  <si>
    <t>芒章乡</t>
  </si>
  <si>
    <t>鲁洛村</t>
  </si>
  <si>
    <t>尖山</t>
  </si>
  <si>
    <t>1-14</t>
  </si>
  <si>
    <t>新城乡邦瓦村盆都村民小组产业道路建设</t>
  </si>
  <si>
    <t>新城乡</t>
  </si>
  <si>
    <t>邦瓦村</t>
  </si>
  <si>
    <t>盆都</t>
  </si>
  <si>
    <t>（二）</t>
  </si>
  <si>
    <t>提前下达2021年第二批中央财政专项扶贫资金</t>
  </si>
  <si>
    <r>
      <rPr>
        <b/>
        <sz val="11"/>
        <rFont val="宋体"/>
        <charset val="134"/>
      </rPr>
      <t>云财农〔</t>
    </r>
    <r>
      <rPr>
        <b/>
        <sz val="11"/>
        <rFont val="Times New Roman"/>
        <charset val="134"/>
      </rPr>
      <t>2020</t>
    </r>
    <r>
      <rPr>
        <b/>
        <sz val="11"/>
        <rFont val="宋体"/>
        <charset val="134"/>
      </rPr>
      <t>〕</t>
    </r>
    <r>
      <rPr>
        <b/>
        <sz val="11"/>
        <rFont val="Times New Roman"/>
        <charset val="134"/>
      </rPr>
      <t>211</t>
    </r>
    <r>
      <rPr>
        <b/>
        <sz val="11"/>
        <rFont val="宋体"/>
        <charset val="134"/>
      </rPr>
      <t>号</t>
    </r>
  </si>
  <si>
    <r>
      <rPr>
        <b/>
        <sz val="11"/>
        <rFont val="宋体"/>
        <charset val="134"/>
      </rPr>
      <t>德财农〔</t>
    </r>
    <r>
      <rPr>
        <b/>
        <sz val="11"/>
        <rFont val="Times New Roman"/>
        <charset val="134"/>
      </rPr>
      <t>2020</t>
    </r>
    <r>
      <rPr>
        <b/>
        <sz val="11"/>
        <rFont val="宋体"/>
        <charset val="134"/>
      </rPr>
      <t>〕</t>
    </r>
    <r>
      <rPr>
        <b/>
        <sz val="11"/>
        <rFont val="Times New Roman"/>
        <charset val="134"/>
      </rPr>
      <t>107</t>
    </r>
    <r>
      <rPr>
        <b/>
        <sz val="11"/>
        <rFont val="宋体"/>
        <charset val="134"/>
      </rPr>
      <t>号</t>
    </r>
  </si>
  <si>
    <r>
      <rPr>
        <b/>
        <sz val="11"/>
        <rFont val="宋体"/>
        <charset val="134"/>
      </rPr>
      <t>盈财整合〔</t>
    </r>
    <r>
      <rPr>
        <b/>
        <sz val="11"/>
        <rFont val="Times New Roman"/>
        <charset val="134"/>
      </rPr>
      <t>2021</t>
    </r>
    <r>
      <rPr>
        <b/>
        <sz val="11"/>
        <rFont val="宋体"/>
        <charset val="134"/>
      </rPr>
      <t>〕15号</t>
    </r>
  </si>
  <si>
    <t>2-1</t>
  </si>
  <si>
    <t>弄璋镇南算村拱腊新村至石场路道路硬化建设</t>
  </si>
  <si>
    <t>南算村</t>
  </si>
  <si>
    <t>拱腊新村</t>
  </si>
  <si>
    <t>县扶贫办</t>
  </si>
  <si>
    <r>
      <rPr>
        <sz val="10"/>
        <rFont val="宋体"/>
        <charset val="134"/>
      </rPr>
      <t>云财农〔</t>
    </r>
    <r>
      <rPr>
        <sz val="11"/>
        <rFont val="Times New Roman"/>
        <charset val="134"/>
      </rPr>
      <t>2020</t>
    </r>
    <r>
      <rPr>
        <sz val="11"/>
        <rFont val="宋体"/>
        <charset val="134"/>
      </rPr>
      <t>〕</t>
    </r>
    <r>
      <rPr>
        <sz val="11"/>
        <rFont val="Times New Roman"/>
        <charset val="134"/>
      </rPr>
      <t>211</t>
    </r>
    <r>
      <rPr>
        <sz val="11"/>
        <rFont val="宋体"/>
        <charset val="134"/>
      </rPr>
      <t>号</t>
    </r>
  </si>
  <si>
    <r>
      <rPr>
        <sz val="10"/>
        <rFont val="宋体"/>
        <charset val="134"/>
      </rPr>
      <t>德财农〔</t>
    </r>
    <r>
      <rPr>
        <sz val="11"/>
        <rFont val="Times New Roman"/>
        <charset val="134"/>
      </rPr>
      <t>2020</t>
    </r>
    <r>
      <rPr>
        <sz val="11"/>
        <rFont val="宋体"/>
        <charset val="134"/>
      </rPr>
      <t>〕</t>
    </r>
    <r>
      <rPr>
        <sz val="11"/>
        <rFont val="Times New Roman"/>
        <charset val="134"/>
      </rPr>
      <t>107</t>
    </r>
    <r>
      <rPr>
        <sz val="11"/>
        <rFont val="宋体"/>
        <charset val="134"/>
      </rPr>
      <t>号</t>
    </r>
  </si>
  <si>
    <r>
      <rPr>
        <sz val="10"/>
        <rFont val="宋体"/>
        <charset val="0"/>
      </rPr>
      <t>盈财整合〔</t>
    </r>
    <r>
      <rPr>
        <sz val="10"/>
        <rFont val="Times New Roman"/>
        <charset val="0"/>
      </rPr>
      <t>2021</t>
    </r>
    <r>
      <rPr>
        <sz val="10"/>
        <rFont val="宋体"/>
        <charset val="0"/>
      </rPr>
      <t>〕15号</t>
    </r>
  </si>
  <si>
    <t>2-2</t>
  </si>
  <si>
    <t>弄璋镇南算村青松小组至芹菜塘小组道路硬化</t>
  </si>
  <si>
    <t>青松</t>
  </si>
  <si>
    <t>2-3</t>
  </si>
  <si>
    <t>弄璋镇南算村上井坎组村内道路硬化项目</t>
  </si>
  <si>
    <t>上井坎</t>
  </si>
  <si>
    <t>2-4</t>
  </si>
  <si>
    <t>弄璋镇南算村大蛮然组村内道路硬化项目</t>
  </si>
  <si>
    <t>大蛮然</t>
  </si>
  <si>
    <t>2-5</t>
  </si>
  <si>
    <t>弄璋镇新府村弄色村内道路硬化项目</t>
  </si>
  <si>
    <t>新府村</t>
  </si>
  <si>
    <t>弄色</t>
  </si>
  <si>
    <t>2-6</t>
  </si>
  <si>
    <t>弄璋镇南永村南怀村民小组村内道路硬化</t>
  </si>
  <si>
    <t>南永村</t>
  </si>
  <si>
    <t>南怀</t>
  </si>
  <si>
    <t>2-7</t>
  </si>
  <si>
    <t>昔马镇保边村火石沟村内道路硬化项目</t>
  </si>
  <si>
    <t>保边村</t>
  </si>
  <si>
    <t>火石沟</t>
  </si>
  <si>
    <t>2-8</t>
  </si>
  <si>
    <t>盏西镇姐坎村芒佈村内道路</t>
  </si>
  <si>
    <t>盏西镇</t>
  </si>
  <si>
    <t>姐坎村</t>
  </si>
  <si>
    <t>芒佈</t>
  </si>
  <si>
    <t>2-9</t>
  </si>
  <si>
    <t>扶贫小额信贷贴息项目</t>
  </si>
  <si>
    <t>2-10</t>
  </si>
  <si>
    <t>盏西镇双龙村姐坎片区道路硬化项目</t>
  </si>
  <si>
    <t>双龙村</t>
  </si>
  <si>
    <t>姐坎</t>
  </si>
  <si>
    <t>盈江县财政局</t>
  </si>
  <si>
    <t>盏西镇人民政府</t>
  </si>
  <si>
    <r>
      <rPr>
        <sz val="10"/>
        <rFont val="宋体"/>
        <charset val="0"/>
      </rPr>
      <t>盈财整合〔</t>
    </r>
    <r>
      <rPr>
        <sz val="10"/>
        <rFont val="Times New Roman"/>
        <charset val="0"/>
      </rPr>
      <t>2021</t>
    </r>
    <r>
      <rPr>
        <sz val="10"/>
        <rFont val="宋体"/>
        <charset val="0"/>
      </rPr>
      <t>〕16号</t>
    </r>
  </si>
  <si>
    <t>2-11</t>
  </si>
  <si>
    <t>盏西镇邦朗村蛮另一组村内道路硬化项目</t>
  </si>
  <si>
    <t>邦朗村</t>
  </si>
  <si>
    <t>蛮另一组</t>
  </si>
  <si>
    <t>2-12</t>
  </si>
  <si>
    <t>盈江县弄璋镇边府村南腊河（二期）治理项目</t>
  </si>
  <si>
    <t>边府村</t>
  </si>
  <si>
    <t>南腊河</t>
  </si>
  <si>
    <t>弄璋镇人民政府</t>
  </si>
  <si>
    <r>
      <rPr>
        <sz val="10"/>
        <rFont val="宋体"/>
        <charset val="0"/>
      </rPr>
      <t>盈财整合〔</t>
    </r>
    <r>
      <rPr>
        <sz val="10"/>
        <rFont val="Times New Roman"/>
        <charset val="0"/>
      </rPr>
      <t>2021</t>
    </r>
    <r>
      <rPr>
        <sz val="10"/>
        <rFont val="宋体"/>
        <charset val="0"/>
      </rPr>
      <t>〕18号</t>
    </r>
  </si>
  <si>
    <t>2-13</t>
  </si>
  <si>
    <t>太平镇璋西村莫稍村民小组进村道路建设项目</t>
  </si>
  <si>
    <t>璋西村</t>
  </si>
  <si>
    <t>莫稍</t>
  </si>
  <si>
    <t>盈江县扶贫办</t>
  </si>
  <si>
    <t>太平镇人民政府</t>
  </si>
  <si>
    <r>
      <rPr>
        <sz val="10"/>
        <rFont val="宋体"/>
        <charset val="0"/>
      </rPr>
      <t>盈财整合〔</t>
    </r>
    <r>
      <rPr>
        <sz val="10"/>
        <rFont val="Times New Roman"/>
        <charset val="0"/>
      </rPr>
      <t>2021</t>
    </r>
    <r>
      <rPr>
        <sz val="10"/>
        <rFont val="宋体"/>
        <charset val="0"/>
      </rPr>
      <t>〕20号</t>
    </r>
  </si>
  <si>
    <t>2-14</t>
  </si>
  <si>
    <t>太平镇贺回村卡同村民小组道路硬化工程</t>
  </si>
  <si>
    <t>卡同</t>
  </si>
  <si>
    <t>2-15</t>
  </si>
  <si>
    <t>太平镇卡牙村进村道路建设项目</t>
  </si>
  <si>
    <t>卡牙村</t>
  </si>
  <si>
    <t>2-16</t>
  </si>
  <si>
    <t>太平镇弄盏村弄贯、拉应村民小组饮水改造项目</t>
  </si>
  <si>
    <t>弄盏村</t>
  </si>
  <si>
    <t>弄贯、拉应</t>
  </si>
  <si>
    <t>2-17</t>
  </si>
  <si>
    <t>太平镇卡牙村小吴若村民小组灌溉沟治理项目延长段</t>
  </si>
  <si>
    <t>小吴若</t>
  </si>
  <si>
    <t>2-18</t>
  </si>
  <si>
    <t>卡场镇吾帕村汉螺蛳村民小组村内道路硬化</t>
  </si>
  <si>
    <t>卡场镇</t>
  </si>
  <si>
    <t>吾帕村</t>
  </si>
  <si>
    <t>汉螺蛳</t>
  </si>
  <si>
    <t>卡场镇人民政府</t>
  </si>
  <si>
    <r>
      <rPr>
        <sz val="10"/>
        <rFont val="宋体"/>
        <charset val="0"/>
      </rPr>
      <t>盈财整合〔</t>
    </r>
    <r>
      <rPr>
        <sz val="10"/>
        <rFont val="Times New Roman"/>
        <charset val="0"/>
      </rPr>
      <t>2021</t>
    </r>
    <r>
      <rPr>
        <sz val="10"/>
        <rFont val="宋体"/>
        <charset val="0"/>
      </rPr>
      <t>〕21号</t>
    </r>
  </si>
  <si>
    <t>2-19</t>
  </si>
  <si>
    <t>卡场镇吾帕村丁林养殖专业合作社扶持项目</t>
  </si>
  <si>
    <t>2-20</t>
  </si>
  <si>
    <t>苏典乡劈石村高岩寨内道路硬化建设项目</t>
  </si>
  <si>
    <t>苏典乡</t>
  </si>
  <si>
    <t>劈石村</t>
  </si>
  <si>
    <t>高岩</t>
  </si>
  <si>
    <t>苏典乡人民政府</t>
  </si>
  <si>
    <r>
      <rPr>
        <sz val="10"/>
        <rFont val="宋体"/>
        <charset val="0"/>
      </rPr>
      <t>盈财整合〔</t>
    </r>
    <r>
      <rPr>
        <sz val="10"/>
        <rFont val="Times New Roman"/>
        <charset val="0"/>
      </rPr>
      <t>2021</t>
    </r>
    <r>
      <rPr>
        <sz val="10"/>
        <rFont val="宋体"/>
        <charset val="0"/>
      </rPr>
      <t>〕22号</t>
    </r>
  </si>
  <si>
    <t>2-21</t>
  </si>
  <si>
    <t>苏典乡勐嘎村香得龙搬迁点道路建设</t>
  </si>
  <si>
    <t>勐嘎村</t>
  </si>
  <si>
    <t>香得龙搬迁点</t>
  </si>
  <si>
    <t>2-22</t>
  </si>
  <si>
    <t>盈江县2020年中央预算内投资高标准农田建设项目</t>
  </si>
  <si>
    <t>德宏州农业农村局</t>
  </si>
  <si>
    <t>盈江县农业农村局</t>
  </si>
  <si>
    <t>2-23</t>
  </si>
  <si>
    <r>
      <rPr>
        <sz val="10"/>
        <rFont val="宋体"/>
        <charset val="0"/>
      </rPr>
      <t>盈财整合〔</t>
    </r>
    <r>
      <rPr>
        <sz val="10"/>
        <rFont val="Times New Roman"/>
        <charset val="0"/>
      </rPr>
      <t>2021</t>
    </r>
    <r>
      <rPr>
        <sz val="10"/>
        <rFont val="宋体"/>
        <charset val="0"/>
      </rPr>
      <t>〕52、56号</t>
    </r>
  </si>
  <si>
    <t>（三）</t>
  </si>
  <si>
    <t>下达2021年中央财政衔接推进乡村振兴补助资金</t>
  </si>
  <si>
    <r>
      <rPr>
        <b/>
        <sz val="11"/>
        <rFont val="宋体"/>
        <charset val="134"/>
      </rPr>
      <t>云财农〔</t>
    </r>
    <r>
      <rPr>
        <b/>
        <sz val="11"/>
        <rFont val="Times New Roman"/>
        <charset val="134"/>
      </rPr>
      <t>2021</t>
    </r>
    <r>
      <rPr>
        <b/>
        <sz val="11"/>
        <rFont val="宋体"/>
        <charset val="134"/>
      </rPr>
      <t>〕76号</t>
    </r>
  </si>
  <si>
    <r>
      <rPr>
        <b/>
        <sz val="11"/>
        <rFont val="宋体"/>
        <charset val="134"/>
      </rPr>
      <t>德财农〔</t>
    </r>
    <r>
      <rPr>
        <b/>
        <sz val="11"/>
        <rFont val="Times New Roman"/>
        <charset val="134"/>
      </rPr>
      <t>2021</t>
    </r>
    <r>
      <rPr>
        <b/>
        <sz val="11"/>
        <rFont val="宋体"/>
        <charset val="134"/>
      </rPr>
      <t>〕41号</t>
    </r>
  </si>
  <si>
    <r>
      <rPr>
        <b/>
        <sz val="11"/>
        <rFont val="宋体"/>
        <charset val="134"/>
      </rPr>
      <t>盈财整合〔</t>
    </r>
    <r>
      <rPr>
        <b/>
        <sz val="11"/>
        <rFont val="Times New Roman"/>
        <charset val="134"/>
      </rPr>
      <t>2021</t>
    </r>
    <r>
      <rPr>
        <b/>
        <sz val="11"/>
        <rFont val="宋体"/>
        <charset val="134"/>
      </rPr>
      <t>〕37号</t>
    </r>
  </si>
  <si>
    <t>3-1</t>
  </si>
  <si>
    <t>卡场镇草坝村拱劳村民小组防护栏建设项目</t>
  </si>
  <si>
    <t>草坝村</t>
  </si>
  <si>
    <t>拱劳</t>
  </si>
  <si>
    <r>
      <rPr>
        <sz val="10"/>
        <rFont val="宋体"/>
        <charset val="0"/>
      </rPr>
      <t>云财农〔</t>
    </r>
    <r>
      <rPr>
        <sz val="11"/>
        <rFont val="Times New Roman"/>
        <charset val="134"/>
      </rPr>
      <t>2021</t>
    </r>
    <r>
      <rPr>
        <sz val="11"/>
        <rFont val="宋体"/>
        <charset val="134"/>
      </rPr>
      <t>〕76号</t>
    </r>
  </si>
  <si>
    <r>
      <rPr>
        <sz val="10"/>
        <rFont val="宋体"/>
        <charset val="0"/>
      </rPr>
      <t>德财农〔</t>
    </r>
    <r>
      <rPr>
        <sz val="11"/>
        <rFont val="Times New Roman"/>
        <charset val="134"/>
      </rPr>
      <t>2021</t>
    </r>
    <r>
      <rPr>
        <sz val="11"/>
        <rFont val="宋体"/>
        <charset val="134"/>
      </rPr>
      <t>〕41号</t>
    </r>
  </si>
  <si>
    <r>
      <rPr>
        <sz val="10"/>
        <rFont val="宋体"/>
        <charset val="0"/>
      </rPr>
      <t>盈财整合〔</t>
    </r>
    <r>
      <rPr>
        <sz val="10"/>
        <rFont val="Times New Roman"/>
        <charset val="0"/>
      </rPr>
      <t>2021</t>
    </r>
    <r>
      <rPr>
        <sz val="10"/>
        <rFont val="宋体"/>
        <charset val="0"/>
      </rPr>
      <t>〕37号</t>
    </r>
  </si>
  <si>
    <r>
      <rPr>
        <sz val="11"/>
        <rFont val="宋体"/>
        <charset val="134"/>
      </rPr>
      <t>盈开组复〔</t>
    </r>
    <r>
      <rPr>
        <sz val="11"/>
        <rFont val="Times New Roman"/>
        <charset val="134"/>
      </rPr>
      <t>2021</t>
    </r>
    <r>
      <rPr>
        <sz val="11"/>
        <rFont val="宋体"/>
        <charset val="134"/>
      </rPr>
      <t>〕6号</t>
    </r>
  </si>
  <si>
    <t>2021.6.15</t>
  </si>
  <si>
    <t>3-2</t>
  </si>
  <si>
    <t>支那乡支东村白岩村民小组通村道路建设项目</t>
  </si>
  <si>
    <t>支东村</t>
  </si>
  <si>
    <t>白岩</t>
  </si>
  <si>
    <t>3-3</t>
  </si>
  <si>
    <t>支那乡支东村白岩村民小组村内道路硬化项目</t>
  </si>
  <si>
    <t>3-4</t>
  </si>
  <si>
    <t>卡场镇卡场村小新寨村民小组村内道路硬化项目</t>
  </si>
  <si>
    <t>卡场村</t>
  </si>
  <si>
    <t>小新寨</t>
  </si>
  <si>
    <t>3-5</t>
  </si>
  <si>
    <t>新城乡邦瓦村下拱岭村民小组道路建设项目</t>
  </si>
  <si>
    <t>下拱岭</t>
  </si>
  <si>
    <t>3-6</t>
  </si>
  <si>
    <t>卡场镇草坝村迈东村民小组道路建设项目</t>
  </si>
  <si>
    <t>迈东</t>
  </si>
  <si>
    <t>3-7</t>
  </si>
  <si>
    <t>卡场镇草坝村盆都村民小组村内道路硬化项目</t>
  </si>
  <si>
    <t>3-8</t>
  </si>
  <si>
    <t>太平镇雪梨村贺宋村民小组村内道路硬化项目</t>
  </si>
  <si>
    <t>雪梨村</t>
  </si>
  <si>
    <t>贺宋</t>
  </si>
  <si>
    <t>3-9</t>
  </si>
  <si>
    <t>太平镇雪梨村革夺安全饮水改造提升项目</t>
  </si>
  <si>
    <t>革夺</t>
  </si>
  <si>
    <t>3-10</t>
  </si>
  <si>
    <t>太平镇雪梨村俄琼安全饮用水改造提升项目</t>
  </si>
  <si>
    <t>俄琼</t>
  </si>
  <si>
    <t>3-11</t>
  </si>
  <si>
    <t>卡场镇草坝村腾拉拱村民小组饮水网管改造项目</t>
  </si>
  <si>
    <t>3-12</t>
  </si>
  <si>
    <t>卡场镇草坝村拱劳村民小组饮水池建设项目</t>
  </si>
  <si>
    <t>3-13</t>
  </si>
  <si>
    <t>弄璋镇芒面村人畜饮水改造项目</t>
  </si>
  <si>
    <t>3-14</t>
  </si>
  <si>
    <t>卡场镇卡场村傈新朗汉新朗村民小组饮水安全巩固提升项目</t>
  </si>
  <si>
    <t>3-15</t>
  </si>
  <si>
    <t>卡场镇五排村石竹河村民小组饮水安全巩固提升项目</t>
  </si>
  <si>
    <t>3-16</t>
  </si>
  <si>
    <t>卡场镇五排村五排村民小组饮水安全巩固提升项目</t>
  </si>
  <si>
    <t>3-17</t>
  </si>
  <si>
    <t>太平镇芒允村弄哏村民小组饮水安全巩固提升项目</t>
  </si>
  <si>
    <t>3-18</t>
  </si>
  <si>
    <t>卡场镇草坝村迈东村民小组灌溉沟渠项目</t>
  </si>
  <si>
    <t>3-19</t>
  </si>
  <si>
    <t>支那乡支东村孔家寨村民小组产业路修复项目</t>
  </si>
  <si>
    <t>3-20</t>
  </si>
  <si>
    <t>太平镇芒允村巷岗村民小组产业道路建设项目</t>
  </si>
  <si>
    <t>3-21</t>
  </si>
  <si>
    <t>盏西镇松坡村杨柳坪村民小组产业道路建设项目（一期）</t>
  </si>
  <si>
    <t>3-22</t>
  </si>
  <si>
    <t>太平镇雪梨村上帮瓦村民小组产业道路建设项目</t>
  </si>
  <si>
    <t>3-23</t>
  </si>
  <si>
    <t>卡场镇草坝村东朋洋二组产业道路建设项目</t>
  </si>
  <si>
    <t>3-24</t>
  </si>
  <si>
    <t>卡场镇草坝村坚果基地集体经济水网管建设项目</t>
  </si>
  <si>
    <t>3-25</t>
  </si>
  <si>
    <t>卡场镇五排村奔龙库村民小组林下产业草果示范基地道路建设项目</t>
  </si>
  <si>
    <t>3-26</t>
  </si>
  <si>
    <t>盈江县2020年洪涝灾区高标准
农田修复项目</t>
  </si>
  <si>
    <r>
      <rPr>
        <sz val="10"/>
        <rFont val="宋体"/>
        <charset val="0"/>
      </rPr>
      <t>盈财整合〔</t>
    </r>
    <r>
      <rPr>
        <sz val="10"/>
        <rFont val="Times New Roman"/>
        <charset val="0"/>
      </rPr>
      <t>2021</t>
    </r>
    <r>
      <rPr>
        <sz val="10"/>
        <rFont val="宋体"/>
        <charset val="0"/>
      </rPr>
      <t>〕42号</t>
    </r>
  </si>
  <si>
    <t>3-27</t>
  </si>
  <si>
    <t>油松岭乡靛场至岭干田产业道路建设项目</t>
  </si>
  <si>
    <t>3-28</t>
  </si>
  <si>
    <t>盈江县平原镇胜隆村荒朽排涝沟建设项目</t>
  </si>
  <si>
    <t>3-29</t>
  </si>
  <si>
    <t>芒章乡勐安大莫文茶叶基地项目</t>
  </si>
  <si>
    <t>3-30</t>
  </si>
  <si>
    <t>盈江县盏西镇姐坎村蛮练村内道路硬化建设</t>
  </si>
  <si>
    <r>
      <rPr>
        <sz val="10"/>
        <rFont val="宋体"/>
        <charset val="0"/>
      </rPr>
      <t>盈财整合〔</t>
    </r>
    <r>
      <rPr>
        <sz val="10"/>
        <rFont val="Times New Roman"/>
        <charset val="0"/>
      </rPr>
      <t>2021</t>
    </r>
    <r>
      <rPr>
        <sz val="10"/>
        <rFont val="宋体"/>
        <charset val="0"/>
      </rPr>
      <t>〕39号</t>
    </r>
  </si>
  <si>
    <t>3-31</t>
  </si>
  <si>
    <t>盈江县盏西镇普关村一碗水村内道路</t>
  </si>
  <si>
    <t>3-32</t>
  </si>
  <si>
    <t>盈江县盏西镇河边上寨新村道路（团坡）</t>
  </si>
  <si>
    <t>3-33</t>
  </si>
  <si>
    <t>红坡田搬迁点安全护栏设施建设项目</t>
  </si>
  <si>
    <t>盈江县乡村振兴局</t>
  </si>
  <si>
    <t>旧城镇人民政府</t>
  </si>
  <si>
    <r>
      <rPr>
        <sz val="10"/>
        <rFont val="宋体"/>
        <charset val="0"/>
      </rPr>
      <t>盈财整合〔</t>
    </r>
    <r>
      <rPr>
        <sz val="10"/>
        <rFont val="Times New Roman"/>
        <charset val="0"/>
      </rPr>
      <t>2021</t>
    </r>
    <r>
      <rPr>
        <sz val="10"/>
        <rFont val="宋体"/>
        <charset val="0"/>
      </rPr>
      <t>〕44号</t>
    </r>
  </si>
  <si>
    <t>3-34</t>
  </si>
  <si>
    <t>旧城镇烟叶育苗基地建设项目</t>
  </si>
  <si>
    <t>3-35</t>
  </si>
  <si>
    <t>盈江县旧城镇五合家园扶贫车间建设项目-扶贫车间</t>
  </si>
  <si>
    <t>3-36</t>
  </si>
  <si>
    <t>昔马镇野茶种植项目</t>
  </si>
  <si>
    <t>昔马镇人民政府</t>
  </si>
  <si>
    <r>
      <rPr>
        <sz val="10"/>
        <rFont val="宋体"/>
        <charset val="0"/>
      </rPr>
      <t>盈财整合〔</t>
    </r>
    <r>
      <rPr>
        <sz val="10"/>
        <rFont val="Times New Roman"/>
        <charset val="0"/>
      </rPr>
      <t>2021</t>
    </r>
    <r>
      <rPr>
        <sz val="10"/>
        <rFont val="宋体"/>
        <charset val="0"/>
      </rPr>
      <t>〕45号</t>
    </r>
  </si>
  <si>
    <t>3-37</t>
  </si>
  <si>
    <t>昔马镇电子扶贫车间建设项目</t>
  </si>
  <si>
    <t>3-38</t>
  </si>
  <si>
    <t>昔马镇保边村村集体经济农副产品生产销售扶贫车间建设项目</t>
  </si>
  <si>
    <t>3-39</t>
  </si>
  <si>
    <t>昔马镇团结村蚌林、大寨村民小组产业道路建设及苍蒲塘水坝建设项目</t>
  </si>
  <si>
    <t>3-40</t>
  </si>
  <si>
    <t>苏典乡街子村内基础设施建设项目</t>
  </si>
  <si>
    <r>
      <rPr>
        <sz val="10"/>
        <rFont val="宋体"/>
        <charset val="0"/>
      </rPr>
      <t>盈财整合〔</t>
    </r>
    <r>
      <rPr>
        <sz val="10"/>
        <rFont val="Times New Roman"/>
        <charset val="0"/>
      </rPr>
      <t>2021</t>
    </r>
    <r>
      <rPr>
        <sz val="10"/>
        <rFont val="宋体"/>
        <charset val="0"/>
      </rPr>
      <t>〕48号</t>
    </r>
  </si>
  <si>
    <t>3-41</t>
  </si>
  <si>
    <t>苏典乡野茶种植项目</t>
  </si>
  <si>
    <t>3-42</t>
  </si>
  <si>
    <t>芒章乡垃圾场道路建设项目（芒章乡芒章村转塘一组村内道路延长线建设）</t>
  </si>
  <si>
    <t>芒章乡人民政府</t>
  </si>
  <si>
    <r>
      <rPr>
        <sz val="10"/>
        <rFont val="宋体"/>
        <charset val="0"/>
      </rPr>
      <t>盈财整合〔</t>
    </r>
    <r>
      <rPr>
        <sz val="10"/>
        <rFont val="Times New Roman"/>
        <charset val="0"/>
      </rPr>
      <t>2021</t>
    </r>
    <r>
      <rPr>
        <sz val="10"/>
        <rFont val="宋体"/>
        <charset val="0"/>
      </rPr>
      <t>〕43号</t>
    </r>
  </si>
  <si>
    <t>3-43</t>
  </si>
  <si>
    <t>勐弄乡野茶种植项目</t>
  </si>
  <si>
    <t>勐弄乡人民政府</t>
  </si>
  <si>
    <r>
      <rPr>
        <sz val="10"/>
        <rFont val="宋体"/>
        <charset val="0"/>
      </rPr>
      <t>盈财整合〔</t>
    </r>
    <r>
      <rPr>
        <sz val="10"/>
        <rFont val="Times New Roman"/>
        <charset val="0"/>
      </rPr>
      <t>2021</t>
    </r>
    <r>
      <rPr>
        <sz val="10"/>
        <rFont val="宋体"/>
        <charset val="0"/>
      </rPr>
      <t>〕47号</t>
    </r>
  </si>
  <si>
    <t>3-44</t>
  </si>
  <si>
    <t>雨露计划</t>
  </si>
  <si>
    <t>盈江县教体局</t>
  </si>
  <si>
    <r>
      <rPr>
        <sz val="10"/>
        <rFont val="宋体"/>
        <charset val="0"/>
      </rPr>
      <t>盈财整合〔</t>
    </r>
    <r>
      <rPr>
        <sz val="10"/>
        <rFont val="Times New Roman"/>
        <charset val="0"/>
      </rPr>
      <t>2021</t>
    </r>
    <r>
      <rPr>
        <sz val="10"/>
        <rFont val="宋体"/>
        <charset val="0"/>
      </rPr>
      <t>〕38号</t>
    </r>
  </si>
  <si>
    <t>3-45</t>
  </si>
  <si>
    <t>盈江农场芒允茶厂提升改造建设项目</t>
  </si>
  <si>
    <r>
      <rPr>
        <sz val="10"/>
        <rFont val="宋体"/>
        <charset val="0"/>
      </rPr>
      <t>盈财整合〔</t>
    </r>
    <r>
      <rPr>
        <sz val="10"/>
        <rFont val="Times New Roman"/>
        <charset val="0"/>
      </rPr>
      <t>2021</t>
    </r>
    <r>
      <rPr>
        <sz val="10"/>
        <rFont val="宋体"/>
        <charset val="0"/>
      </rPr>
      <t>〕41号</t>
    </r>
  </si>
  <si>
    <t>3-46</t>
  </si>
  <si>
    <t>油松岭乡椿头塘村江心坡上组兴和村民小组村内道路</t>
  </si>
  <si>
    <t>油松岭乡人民政府</t>
  </si>
  <si>
    <r>
      <rPr>
        <sz val="10"/>
        <rFont val="宋体"/>
        <charset val="0"/>
      </rPr>
      <t>盈财整合〔</t>
    </r>
    <r>
      <rPr>
        <sz val="10"/>
        <rFont val="Times New Roman"/>
        <charset val="0"/>
      </rPr>
      <t>2021</t>
    </r>
    <r>
      <rPr>
        <sz val="10"/>
        <rFont val="宋体"/>
        <charset val="0"/>
      </rPr>
      <t>〕26号</t>
    </r>
  </si>
  <si>
    <t>（四）</t>
  </si>
  <si>
    <t>下达2021年中央财政衔接推进乡村振兴补助资金预算（以工代赈任务）</t>
  </si>
  <si>
    <r>
      <rPr>
        <b/>
        <sz val="11"/>
        <rFont val="宋体"/>
        <charset val="134"/>
      </rPr>
      <t>云财农〔</t>
    </r>
    <r>
      <rPr>
        <b/>
        <sz val="11"/>
        <rFont val="Arial"/>
        <charset val="0"/>
      </rPr>
      <t>2021</t>
    </r>
    <r>
      <rPr>
        <b/>
        <sz val="11"/>
        <rFont val="宋体"/>
        <charset val="134"/>
      </rPr>
      <t>〕84号</t>
    </r>
  </si>
  <si>
    <r>
      <rPr>
        <b/>
        <sz val="11"/>
        <rFont val="宋体"/>
        <charset val="134"/>
      </rPr>
      <t>德财农〔</t>
    </r>
    <r>
      <rPr>
        <b/>
        <sz val="11"/>
        <rFont val="Arial"/>
        <charset val="0"/>
      </rPr>
      <t>2021</t>
    </r>
    <r>
      <rPr>
        <b/>
        <sz val="11"/>
        <rFont val="宋体"/>
        <charset val="134"/>
      </rPr>
      <t>〕43号</t>
    </r>
  </si>
  <si>
    <t>盈财整合〔2021〕40号</t>
  </si>
  <si>
    <t xml:space="preserve">4-1 </t>
  </si>
  <si>
    <t>2021年盈江县盏西镇普关村片区开发项目</t>
  </si>
  <si>
    <r>
      <rPr>
        <sz val="10"/>
        <rFont val="宋体"/>
        <charset val="134"/>
      </rPr>
      <t>云财农〔</t>
    </r>
    <r>
      <rPr>
        <sz val="10"/>
        <rFont val="Arial"/>
        <charset val="0"/>
      </rPr>
      <t>2021</t>
    </r>
    <r>
      <rPr>
        <sz val="10"/>
        <rFont val="宋体"/>
        <charset val="134"/>
      </rPr>
      <t>〕84号</t>
    </r>
  </si>
  <si>
    <r>
      <rPr>
        <sz val="10"/>
        <rFont val="宋体"/>
        <charset val="134"/>
      </rPr>
      <t>德财农〔</t>
    </r>
    <r>
      <rPr>
        <sz val="10"/>
        <rFont val="Arial"/>
        <charset val="0"/>
      </rPr>
      <t>2021</t>
    </r>
    <r>
      <rPr>
        <sz val="10"/>
        <rFont val="宋体"/>
        <charset val="134"/>
      </rPr>
      <t>〕43号</t>
    </r>
  </si>
  <si>
    <t>（五）</t>
  </si>
  <si>
    <t>下达2021年中央农村综合改革转移支付预算</t>
  </si>
  <si>
    <t>云财农〔2020〕225号</t>
  </si>
  <si>
    <r>
      <rPr>
        <b/>
        <sz val="11"/>
        <rFont val="宋体"/>
        <charset val="134"/>
      </rPr>
      <t>德财农〔</t>
    </r>
    <r>
      <rPr>
        <b/>
        <sz val="11"/>
        <rFont val="Times New Roman"/>
        <charset val="134"/>
      </rPr>
      <t>2021</t>
    </r>
    <r>
      <rPr>
        <b/>
        <sz val="11"/>
        <rFont val="宋体"/>
        <charset val="134"/>
      </rPr>
      <t>〕6号</t>
    </r>
  </si>
  <si>
    <r>
      <rPr>
        <b/>
        <sz val="11"/>
        <rFont val="宋体"/>
        <charset val="134"/>
      </rPr>
      <t>盈财整合〔</t>
    </r>
    <r>
      <rPr>
        <b/>
        <sz val="11"/>
        <rFont val="Times New Roman"/>
        <charset val="134"/>
      </rPr>
      <t>2021</t>
    </r>
    <r>
      <rPr>
        <b/>
        <sz val="11"/>
        <rFont val="宋体"/>
        <charset val="134"/>
      </rPr>
      <t>〕51号、61号</t>
    </r>
  </si>
  <si>
    <t>5-1</t>
  </si>
  <si>
    <t>铜壁关三合村嘎独一组综合用电设施建设</t>
  </si>
  <si>
    <t>嘎独一组</t>
  </si>
  <si>
    <t>铜壁关乡人民政府</t>
  </si>
  <si>
    <t>德财农〔2021〕6号</t>
  </si>
  <si>
    <r>
      <rPr>
        <sz val="10"/>
        <rFont val="宋体"/>
        <charset val="0"/>
      </rPr>
      <t>盈财整合〔</t>
    </r>
    <r>
      <rPr>
        <sz val="10"/>
        <rFont val="Times New Roman"/>
        <charset val="0"/>
      </rPr>
      <t>2021</t>
    </r>
    <r>
      <rPr>
        <sz val="10"/>
        <rFont val="宋体"/>
        <charset val="0"/>
      </rPr>
      <t>〕51号</t>
    </r>
  </si>
  <si>
    <t>5-2</t>
  </si>
  <si>
    <r>
      <rPr>
        <sz val="10"/>
        <rFont val="宋体"/>
        <charset val="0"/>
      </rPr>
      <t>盈财整合〔</t>
    </r>
    <r>
      <rPr>
        <sz val="10"/>
        <rFont val="Times New Roman"/>
        <charset val="0"/>
      </rPr>
      <t>2021</t>
    </r>
    <r>
      <rPr>
        <sz val="10"/>
        <rFont val="宋体"/>
        <charset val="0"/>
      </rPr>
      <t>〕61号</t>
    </r>
  </si>
  <si>
    <r>
      <rPr>
        <sz val="11"/>
        <rFont val="宋体"/>
        <charset val="134"/>
      </rPr>
      <t>盈巩固振兴组〔</t>
    </r>
    <r>
      <rPr>
        <sz val="11"/>
        <rFont val="Times New Roman"/>
        <charset val="134"/>
      </rPr>
      <t>2021</t>
    </r>
    <r>
      <rPr>
        <sz val="11"/>
        <rFont val="宋体"/>
        <charset val="134"/>
      </rPr>
      <t>〕4号</t>
    </r>
  </si>
  <si>
    <t>2021.11.19</t>
  </si>
  <si>
    <t>二、</t>
  </si>
  <si>
    <t>省级</t>
  </si>
  <si>
    <t>2021年第二批省级财政专项扶贫资金</t>
  </si>
  <si>
    <t>云财农〔2021〕45号</t>
  </si>
  <si>
    <t>德财农〔2021〕24号</t>
  </si>
  <si>
    <t>盈财整合〔2021〕30号</t>
  </si>
  <si>
    <t>勐弄乡勐弄村中山村内道路硬化项目</t>
  </si>
  <si>
    <t>勐弄乡</t>
  </si>
  <si>
    <t>勐弄村</t>
  </si>
  <si>
    <t>中山</t>
  </si>
  <si>
    <r>
      <rPr>
        <sz val="10"/>
        <rFont val="宋体"/>
        <charset val="134"/>
      </rPr>
      <t>云财农〔</t>
    </r>
    <r>
      <rPr>
        <sz val="11"/>
        <rFont val="Times New Roman"/>
        <charset val="134"/>
      </rPr>
      <t>2021</t>
    </r>
    <r>
      <rPr>
        <sz val="11"/>
        <rFont val="宋体"/>
        <charset val="134"/>
      </rPr>
      <t>〕</t>
    </r>
    <r>
      <rPr>
        <sz val="11"/>
        <rFont val="Times New Roman"/>
        <charset val="134"/>
      </rPr>
      <t>45</t>
    </r>
    <r>
      <rPr>
        <sz val="11"/>
        <rFont val="宋体"/>
        <charset val="134"/>
      </rPr>
      <t>号</t>
    </r>
  </si>
  <si>
    <r>
      <rPr>
        <sz val="10"/>
        <rFont val="宋体"/>
        <charset val="134"/>
      </rPr>
      <t>德财农〔</t>
    </r>
    <r>
      <rPr>
        <sz val="11"/>
        <rFont val="Times New Roman"/>
        <charset val="134"/>
      </rPr>
      <t>2021</t>
    </r>
    <r>
      <rPr>
        <sz val="11"/>
        <rFont val="宋体"/>
        <charset val="134"/>
      </rPr>
      <t>〕</t>
    </r>
    <r>
      <rPr>
        <sz val="11"/>
        <rFont val="Times New Roman"/>
        <charset val="134"/>
      </rPr>
      <t>24</t>
    </r>
    <r>
      <rPr>
        <sz val="11"/>
        <rFont val="宋体"/>
        <charset val="134"/>
      </rPr>
      <t>号</t>
    </r>
  </si>
  <si>
    <r>
      <rPr>
        <sz val="10"/>
        <rFont val="宋体"/>
        <charset val="0"/>
      </rPr>
      <t>盈财整合〔</t>
    </r>
    <r>
      <rPr>
        <sz val="10"/>
        <rFont val="Times New Roman"/>
        <charset val="0"/>
      </rPr>
      <t>2021</t>
    </r>
    <r>
      <rPr>
        <sz val="10"/>
        <rFont val="宋体"/>
        <charset val="0"/>
      </rPr>
      <t>〕</t>
    </r>
    <r>
      <rPr>
        <sz val="10"/>
        <rFont val="Times New Roman"/>
        <charset val="0"/>
      </rPr>
      <t>30</t>
    </r>
    <r>
      <rPr>
        <sz val="10"/>
        <rFont val="宋体"/>
        <charset val="0"/>
      </rPr>
      <t>号</t>
    </r>
  </si>
  <si>
    <r>
      <rPr>
        <sz val="11"/>
        <rFont val="宋体"/>
        <charset val="134"/>
      </rPr>
      <t>盈开组复〔</t>
    </r>
    <r>
      <rPr>
        <sz val="11"/>
        <rFont val="Times New Roman"/>
        <charset val="134"/>
      </rPr>
      <t>2021</t>
    </r>
    <r>
      <rPr>
        <sz val="11"/>
        <rFont val="宋体"/>
        <charset val="134"/>
      </rPr>
      <t>〕3号</t>
    </r>
  </si>
  <si>
    <t>2021.4.29</t>
  </si>
  <si>
    <t>油松岭乡椿头塘村江心坡下组兴和道路及附属设施建设</t>
  </si>
  <si>
    <t>油松岭乡</t>
  </si>
  <si>
    <t>椿头塘</t>
  </si>
  <si>
    <t>江心坡下组</t>
  </si>
  <si>
    <r>
      <rPr>
        <sz val="11"/>
        <color rgb="FF000000"/>
        <rFont val="宋体"/>
        <charset val="134"/>
      </rPr>
      <t>与涉农资金中</t>
    </r>
    <r>
      <rPr>
        <sz val="11"/>
        <color rgb="FF000000"/>
        <rFont val="Times New Roman"/>
        <charset val="134"/>
      </rPr>
      <t>2-3</t>
    </r>
    <r>
      <rPr>
        <sz val="11"/>
        <color rgb="FF000000"/>
        <rFont val="宋体"/>
        <charset val="134"/>
      </rPr>
      <t>为同一个项目</t>
    </r>
  </si>
  <si>
    <t>盈财整合[2021]32号</t>
  </si>
  <si>
    <r>
      <rPr>
        <sz val="11"/>
        <color rgb="FF000000"/>
        <rFont val="宋体"/>
        <charset val="134"/>
      </rPr>
      <t>与</t>
    </r>
    <r>
      <rPr>
        <sz val="11"/>
        <color rgb="FF000000"/>
        <rFont val="Times New Roman"/>
        <charset val="134"/>
      </rPr>
      <t>2-11</t>
    </r>
    <r>
      <rPr>
        <sz val="11"/>
        <color rgb="FF000000"/>
        <rFont val="宋体"/>
        <charset val="134"/>
      </rPr>
      <t>为同一个项目</t>
    </r>
  </si>
  <si>
    <t>盈财整合[2021]31号</t>
  </si>
  <si>
    <r>
      <rPr>
        <sz val="11"/>
        <color rgb="FF000000"/>
        <rFont val="宋体"/>
        <charset val="134"/>
      </rPr>
      <t>与</t>
    </r>
    <r>
      <rPr>
        <sz val="11"/>
        <color rgb="FF000000"/>
        <rFont val="Times New Roman"/>
        <charset val="134"/>
      </rPr>
      <t>2-18</t>
    </r>
    <r>
      <rPr>
        <sz val="11"/>
        <color rgb="FF000000"/>
        <rFont val="宋体"/>
        <charset val="134"/>
      </rPr>
      <t>为同一个项目</t>
    </r>
  </si>
  <si>
    <t>盈财整合〔2021〕33号</t>
  </si>
  <si>
    <t>2021年省级财政衔接推荐乡村振兴补助资金（政策性）</t>
  </si>
  <si>
    <t>云财农〔2021〕188号</t>
  </si>
  <si>
    <t>德财农〔2021〕83号</t>
  </si>
  <si>
    <t>盈财整合〔2021〕60号</t>
  </si>
  <si>
    <t xml:space="preserve">2-1 </t>
  </si>
  <si>
    <t>支那乡芦山村庐山村民小组茅草坡产业道路建设</t>
  </si>
  <si>
    <t>庐山</t>
  </si>
  <si>
    <t>支那乡人民政府</t>
  </si>
  <si>
    <r>
      <rPr>
        <sz val="10"/>
        <rFont val="宋体"/>
        <charset val="134"/>
      </rPr>
      <t>云财农〔</t>
    </r>
    <r>
      <rPr>
        <sz val="11"/>
        <rFont val="Times New Roman"/>
        <charset val="134"/>
      </rPr>
      <t>2021</t>
    </r>
    <r>
      <rPr>
        <sz val="11"/>
        <rFont val="宋体"/>
        <charset val="134"/>
      </rPr>
      <t>〕</t>
    </r>
    <r>
      <rPr>
        <sz val="11"/>
        <rFont val="Times New Roman"/>
        <charset val="134"/>
      </rPr>
      <t>188</t>
    </r>
    <r>
      <rPr>
        <sz val="11"/>
        <rFont val="宋体"/>
        <charset val="134"/>
      </rPr>
      <t>号</t>
    </r>
  </si>
  <si>
    <r>
      <rPr>
        <sz val="10"/>
        <rFont val="宋体"/>
        <charset val="134"/>
      </rPr>
      <t>德财农〔</t>
    </r>
    <r>
      <rPr>
        <sz val="11"/>
        <rFont val="Times New Roman"/>
        <charset val="134"/>
      </rPr>
      <t>2021</t>
    </r>
    <r>
      <rPr>
        <sz val="11"/>
        <rFont val="宋体"/>
        <charset val="134"/>
      </rPr>
      <t>〕83号</t>
    </r>
  </si>
  <si>
    <t>省级财政衔接推荐乡村振兴补助资金</t>
  </si>
  <si>
    <t>15各乡镇</t>
  </si>
  <si>
    <t>县委组织部</t>
  </si>
  <si>
    <t>三、</t>
  </si>
  <si>
    <t>州级</t>
  </si>
  <si>
    <t>州级财政衔接推进乡村振兴补助资金</t>
  </si>
  <si>
    <t>德财农〔2021〕38号</t>
  </si>
  <si>
    <t>盈财整合〔2021〕34号</t>
  </si>
  <si>
    <t xml:space="preserve">1-1 </t>
  </si>
  <si>
    <r>
      <rPr>
        <sz val="11"/>
        <rFont val="宋体"/>
        <charset val="134"/>
      </rPr>
      <t>盈开组复〔</t>
    </r>
    <r>
      <rPr>
        <sz val="11"/>
        <rFont val="Times New Roman"/>
        <charset val="134"/>
      </rPr>
      <t>2021</t>
    </r>
    <r>
      <rPr>
        <sz val="11"/>
        <rFont val="宋体"/>
        <charset val="134"/>
      </rPr>
      <t>〕4号</t>
    </r>
  </si>
  <si>
    <t>2021.6.10</t>
  </si>
  <si>
    <r>
      <rPr>
        <sz val="11"/>
        <color rgb="FF000000"/>
        <rFont val="宋体"/>
        <charset val="134"/>
      </rPr>
      <t>与省级</t>
    </r>
    <r>
      <rPr>
        <sz val="11"/>
        <color rgb="FF000000"/>
        <rFont val="Times New Roman"/>
        <charset val="134"/>
      </rPr>
      <t>1-6</t>
    </r>
    <r>
      <rPr>
        <sz val="11"/>
        <color rgb="FF000000"/>
        <rFont val="宋体"/>
        <charset val="134"/>
      </rPr>
      <t>为同一个项目</t>
    </r>
  </si>
  <si>
    <t>四、</t>
  </si>
  <si>
    <t>县级</t>
  </si>
  <si>
    <t>收回扶贫办以前年度扶贫互助金</t>
  </si>
  <si>
    <t>盈财整合〔2021〕24号</t>
  </si>
  <si>
    <t>支那乡崩董村盘总村内道路</t>
  </si>
  <si>
    <t>崩董村</t>
  </si>
  <si>
    <t>盘总</t>
  </si>
  <si>
    <r>
      <rPr>
        <sz val="10"/>
        <rFont val="宋体"/>
        <charset val="0"/>
      </rPr>
      <t>盈财整合〔</t>
    </r>
    <r>
      <rPr>
        <sz val="10"/>
        <rFont val="Times New Roman"/>
        <charset val="0"/>
      </rPr>
      <t>2021</t>
    </r>
    <r>
      <rPr>
        <sz val="10"/>
        <rFont val="宋体"/>
        <charset val="0"/>
      </rPr>
      <t>〕24号</t>
    </r>
  </si>
  <si>
    <t>收回2020年度专项资金</t>
  </si>
  <si>
    <r>
      <rPr>
        <sz val="10"/>
        <rFont val="宋体"/>
        <charset val="0"/>
      </rPr>
      <t>盈财整合〔</t>
    </r>
    <r>
      <rPr>
        <sz val="10"/>
        <rFont val="Times New Roman"/>
        <charset val="0"/>
      </rPr>
      <t>2021</t>
    </r>
    <r>
      <rPr>
        <sz val="10"/>
        <rFont val="宋体"/>
        <charset val="0"/>
      </rPr>
      <t>〕30号</t>
    </r>
  </si>
  <si>
    <t>2020.4.29</t>
  </si>
  <si>
    <t>2021年盈江县其他涉农整合项目进度表（2021年11月）</t>
  </si>
  <si>
    <t>序号</t>
  </si>
  <si>
    <r>
      <rPr>
        <b/>
        <sz val="11"/>
        <rFont val="宋体"/>
        <charset val="134"/>
      </rPr>
      <t>资金批次或</t>
    </r>
    <r>
      <rPr>
        <b/>
        <sz val="11"/>
        <rFont val="Times New Roman"/>
        <charset val="134"/>
      </rPr>
      <t xml:space="preserve"> </t>
    </r>
    <r>
      <rPr>
        <b/>
        <sz val="11"/>
        <rFont val="宋体"/>
        <charset val="134"/>
      </rPr>
      <t>项目名称（个数）</t>
    </r>
  </si>
  <si>
    <t>项目实施地点</t>
  </si>
  <si>
    <t>主管单位</t>
  </si>
  <si>
    <t>资金下达文件号</t>
  </si>
  <si>
    <r>
      <rPr>
        <b/>
        <sz val="11"/>
        <rFont val="宋体"/>
        <charset val="134"/>
      </rPr>
      <t>下达资金</t>
    </r>
    <r>
      <rPr>
        <b/>
        <sz val="11"/>
        <rFont val="Times New Roman"/>
        <charset val="134"/>
      </rPr>
      <t xml:space="preserve">           </t>
    </r>
    <r>
      <rPr>
        <b/>
        <sz val="11"/>
        <rFont val="宋体"/>
        <charset val="134"/>
      </rPr>
      <t>（万元）</t>
    </r>
  </si>
  <si>
    <t>项目批复文号</t>
  </si>
  <si>
    <t>项目批复时间</t>
  </si>
  <si>
    <t>项目批复情况</t>
  </si>
  <si>
    <r>
      <rPr>
        <b/>
        <sz val="11"/>
        <rFont val="宋体"/>
        <charset val="134"/>
      </rPr>
      <t>项目动工情况</t>
    </r>
    <r>
      <rPr>
        <b/>
        <sz val="11"/>
        <rFont val="Times New Roman"/>
        <charset val="134"/>
      </rPr>
      <t xml:space="preserve">           </t>
    </r>
    <r>
      <rPr>
        <b/>
        <sz val="11"/>
        <rFont val="宋体"/>
        <charset val="134"/>
      </rPr>
      <t>（是填</t>
    </r>
    <r>
      <rPr>
        <b/>
        <sz val="11"/>
        <rFont val="Times New Roman"/>
        <charset val="134"/>
      </rPr>
      <t xml:space="preserve">1 </t>
    </r>
    <r>
      <rPr>
        <b/>
        <sz val="11"/>
        <rFont val="宋体"/>
        <charset val="134"/>
      </rPr>
      <t>否填</t>
    </r>
    <r>
      <rPr>
        <b/>
        <sz val="11"/>
        <rFont val="Times New Roman"/>
        <charset val="134"/>
      </rPr>
      <t>0</t>
    </r>
    <r>
      <rPr>
        <b/>
        <sz val="11"/>
        <rFont val="宋体"/>
        <charset val="134"/>
      </rPr>
      <t>）</t>
    </r>
  </si>
  <si>
    <r>
      <rPr>
        <b/>
        <sz val="11"/>
        <rFont val="宋体"/>
        <charset val="134"/>
      </rPr>
      <t>项目验收情况</t>
    </r>
    <r>
      <rPr>
        <b/>
        <sz val="11"/>
        <rFont val="Times New Roman"/>
        <charset val="134"/>
      </rPr>
      <t xml:space="preserve">           </t>
    </r>
    <r>
      <rPr>
        <b/>
        <sz val="11"/>
        <rFont val="宋体"/>
        <charset val="134"/>
      </rPr>
      <t>（是填</t>
    </r>
    <r>
      <rPr>
        <b/>
        <sz val="11"/>
        <rFont val="Times New Roman"/>
        <charset val="134"/>
      </rPr>
      <t>1</t>
    </r>
    <r>
      <rPr>
        <b/>
        <sz val="11"/>
        <rFont val="宋体"/>
        <charset val="134"/>
      </rPr>
      <t>，否填</t>
    </r>
    <r>
      <rPr>
        <b/>
        <sz val="11"/>
        <rFont val="Times New Roman"/>
        <charset val="134"/>
      </rPr>
      <t>0</t>
    </r>
    <r>
      <rPr>
        <b/>
        <sz val="11"/>
        <rFont val="宋体"/>
        <charset val="134"/>
      </rPr>
      <t>）</t>
    </r>
  </si>
  <si>
    <t>备注</t>
  </si>
  <si>
    <t>乡镇</t>
  </si>
  <si>
    <t>村委会</t>
  </si>
  <si>
    <t>村民小组</t>
  </si>
  <si>
    <t>省财政厅</t>
  </si>
  <si>
    <t>州财政局</t>
  </si>
  <si>
    <t>县财政局</t>
  </si>
  <si>
    <t>批复资金（万元）</t>
  </si>
  <si>
    <r>
      <rPr>
        <b/>
        <sz val="11"/>
        <rFont val="Times New Roman"/>
        <charset val="134"/>
      </rPr>
      <t>2021</t>
    </r>
    <r>
      <rPr>
        <b/>
        <sz val="11"/>
        <rFont val="宋体"/>
        <charset val="134"/>
      </rPr>
      <t>年（</t>
    </r>
    <r>
      <rPr>
        <b/>
        <sz val="11"/>
        <color rgb="FFFF0000"/>
        <rFont val="宋体"/>
        <charset val="134"/>
      </rPr>
      <t>涉农整合资金</t>
    </r>
    <r>
      <rPr>
        <b/>
        <sz val="11"/>
        <rFont val="宋体"/>
        <charset val="134"/>
      </rPr>
      <t>）合计</t>
    </r>
  </si>
  <si>
    <t>整合</t>
  </si>
  <si>
    <t>提前下达2021年中央农田建设补助资金（支持修复灾毁农田）</t>
  </si>
  <si>
    <t>云财农〔2020〕201号</t>
  </si>
  <si>
    <r>
      <rPr>
        <b/>
        <sz val="11"/>
        <rFont val="宋体"/>
        <charset val="134"/>
      </rPr>
      <t>德财农〔</t>
    </r>
    <r>
      <rPr>
        <b/>
        <sz val="11"/>
        <rFont val="Times New Roman"/>
        <charset val="134"/>
      </rPr>
      <t>2020</t>
    </r>
    <r>
      <rPr>
        <b/>
        <sz val="11"/>
        <rFont val="宋体"/>
        <charset val="134"/>
      </rPr>
      <t>〕</t>
    </r>
    <r>
      <rPr>
        <b/>
        <sz val="11"/>
        <rFont val="Times New Roman"/>
        <charset val="134"/>
      </rPr>
      <t>103</t>
    </r>
    <r>
      <rPr>
        <b/>
        <sz val="11"/>
        <rFont val="宋体"/>
        <charset val="134"/>
      </rPr>
      <t>号</t>
    </r>
  </si>
  <si>
    <r>
      <rPr>
        <sz val="11"/>
        <rFont val="宋体"/>
        <charset val="134"/>
      </rPr>
      <t>盈财整合〔</t>
    </r>
    <r>
      <rPr>
        <sz val="11"/>
        <rFont val="Times New Roman"/>
        <charset val="134"/>
      </rPr>
      <t>2021</t>
    </r>
    <r>
      <rPr>
        <sz val="11"/>
        <rFont val="宋体"/>
        <charset val="134"/>
      </rPr>
      <t>〕</t>
    </r>
    <r>
      <rPr>
        <sz val="11"/>
        <rFont val="Times New Roman"/>
        <charset val="134"/>
      </rPr>
      <t>12</t>
    </r>
    <r>
      <rPr>
        <sz val="11"/>
        <rFont val="宋体"/>
        <charset val="134"/>
      </rPr>
      <t>号</t>
    </r>
  </si>
  <si>
    <t>盈江县2021年修复灾毁农田建设项目</t>
  </si>
  <si>
    <t>旧城镇、苏典乡、盏西镇、太平镇、平原镇、弄璋镇</t>
  </si>
  <si>
    <r>
      <rPr>
        <sz val="11"/>
        <rFont val="宋体"/>
        <charset val="134"/>
      </rPr>
      <t>德财农〔</t>
    </r>
    <r>
      <rPr>
        <sz val="11"/>
        <rFont val="Times New Roman"/>
        <charset val="134"/>
      </rPr>
      <t>2020</t>
    </r>
    <r>
      <rPr>
        <sz val="11"/>
        <rFont val="宋体"/>
        <charset val="134"/>
      </rPr>
      <t>〕</t>
    </r>
    <r>
      <rPr>
        <sz val="11"/>
        <rFont val="Times New Roman"/>
        <charset val="134"/>
      </rPr>
      <t>103</t>
    </r>
    <r>
      <rPr>
        <sz val="11"/>
        <rFont val="宋体"/>
        <charset val="134"/>
      </rPr>
      <t>号</t>
    </r>
  </si>
  <si>
    <r>
      <rPr>
        <sz val="11"/>
        <rFont val="宋体"/>
        <charset val="0"/>
      </rPr>
      <t>盈财整合〔</t>
    </r>
    <r>
      <rPr>
        <sz val="11"/>
        <rFont val="Times New Roman"/>
        <charset val="0"/>
      </rPr>
      <t>2021</t>
    </r>
    <r>
      <rPr>
        <sz val="11"/>
        <rFont val="宋体"/>
        <charset val="0"/>
      </rPr>
      <t>〕12号</t>
    </r>
  </si>
  <si>
    <t>提前下达2021年中央水利发展资金</t>
  </si>
  <si>
    <t>云财农〔2020〕203号</t>
  </si>
  <si>
    <r>
      <rPr>
        <b/>
        <sz val="11"/>
        <rFont val="宋体"/>
        <charset val="134"/>
      </rPr>
      <t>德财农〔</t>
    </r>
    <r>
      <rPr>
        <b/>
        <sz val="11"/>
        <rFont val="Times New Roman"/>
        <charset val="134"/>
      </rPr>
      <t>2020</t>
    </r>
    <r>
      <rPr>
        <b/>
        <sz val="11"/>
        <rFont val="宋体"/>
        <charset val="134"/>
      </rPr>
      <t>〕</t>
    </r>
    <r>
      <rPr>
        <b/>
        <sz val="11"/>
        <rFont val="Times New Roman"/>
        <charset val="134"/>
      </rPr>
      <t>104</t>
    </r>
    <r>
      <rPr>
        <b/>
        <sz val="11"/>
        <rFont val="宋体"/>
        <charset val="134"/>
      </rPr>
      <t>号</t>
    </r>
  </si>
  <si>
    <r>
      <rPr>
        <sz val="11"/>
        <rFont val="宋体"/>
        <charset val="134"/>
      </rPr>
      <t>盈财整合〔</t>
    </r>
    <r>
      <rPr>
        <sz val="11"/>
        <rFont val="Times New Roman"/>
        <charset val="134"/>
      </rPr>
      <t>2021</t>
    </r>
    <r>
      <rPr>
        <sz val="11"/>
        <rFont val="宋体"/>
        <charset val="134"/>
      </rPr>
      <t>〕26号</t>
    </r>
  </si>
  <si>
    <t>盈江县2021年第一批水利发展资金农村供水工程维修养护项目</t>
  </si>
  <si>
    <t>盈江县水利局</t>
  </si>
  <si>
    <r>
      <rPr>
        <sz val="11"/>
        <rFont val="宋体"/>
        <charset val="134"/>
      </rPr>
      <t>德财农〔</t>
    </r>
    <r>
      <rPr>
        <sz val="11"/>
        <rFont val="Times New Roman"/>
        <charset val="134"/>
      </rPr>
      <t>2020</t>
    </r>
    <r>
      <rPr>
        <sz val="11"/>
        <rFont val="宋体"/>
        <charset val="134"/>
      </rPr>
      <t>〕</t>
    </r>
    <r>
      <rPr>
        <sz val="11"/>
        <rFont val="Times New Roman"/>
        <charset val="134"/>
      </rPr>
      <t>104</t>
    </r>
    <r>
      <rPr>
        <sz val="11"/>
        <rFont val="宋体"/>
        <charset val="134"/>
      </rPr>
      <t>号</t>
    </r>
  </si>
  <si>
    <r>
      <rPr>
        <sz val="11"/>
        <rFont val="宋体"/>
        <charset val="0"/>
      </rPr>
      <t>盈财整合〔</t>
    </r>
    <r>
      <rPr>
        <sz val="11"/>
        <rFont val="Times New Roman"/>
        <charset val="0"/>
      </rPr>
      <t>2021</t>
    </r>
    <r>
      <rPr>
        <sz val="11"/>
        <rFont val="宋体"/>
        <charset val="0"/>
      </rPr>
      <t>〕26号</t>
    </r>
  </si>
  <si>
    <t>盈江县2021年第一批水利发展资金农业水价综合改革项目</t>
  </si>
  <si>
    <t>盈江县南底河新民堤除险加固工程</t>
  </si>
  <si>
    <t>盈财整合[2021]26号</t>
  </si>
  <si>
    <t>盈开组复（2021）10号</t>
  </si>
  <si>
    <t>2021.8.14</t>
  </si>
  <si>
    <t>盈江县弄哏河除险加固工程</t>
  </si>
  <si>
    <t>盈江县2021年第一批水利发展资金太平镇回龙河水库北干渠卡牙村山洪灾害防治项目</t>
  </si>
  <si>
    <t>盈江县2021年度山洪灾害监测预警平台运行维护项目</t>
  </si>
  <si>
    <t>提前下达2021年中央农田建设补助资金</t>
  </si>
  <si>
    <t>云财农〔2020〕218号</t>
  </si>
  <si>
    <t>德财农〔2020〕109号</t>
  </si>
  <si>
    <r>
      <rPr>
        <b/>
        <sz val="11"/>
        <rFont val="宋体"/>
        <charset val="134"/>
      </rPr>
      <t>盈财整合〔</t>
    </r>
    <r>
      <rPr>
        <sz val="11"/>
        <rFont val="Times New Roman"/>
        <charset val="134"/>
      </rPr>
      <t>2021</t>
    </r>
    <r>
      <rPr>
        <sz val="11"/>
        <rFont val="宋体"/>
        <charset val="134"/>
      </rPr>
      <t>〕13号</t>
    </r>
  </si>
  <si>
    <t>盈江县2021年弄璋片区高标准农田建设项目</t>
  </si>
  <si>
    <r>
      <rPr>
        <sz val="11"/>
        <rFont val="宋体"/>
        <charset val="0"/>
      </rPr>
      <t>盈财整合〔</t>
    </r>
    <r>
      <rPr>
        <sz val="11"/>
        <rFont val="Times New Roman"/>
        <charset val="0"/>
      </rPr>
      <t>2021</t>
    </r>
    <r>
      <rPr>
        <sz val="11"/>
        <rFont val="宋体"/>
        <charset val="0"/>
      </rPr>
      <t>〕13号</t>
    </r>
  </si>
  <si>
    <t>下达2021年中央财政林业改革发展资金</t>
  </si>
  <si>
    <t>云财资环〔2020〕102号</t>
  </si>
  <si>
    <r>
      <rPr>
        <b/>
        <sz val="11"/>
        <rFont val="宋体"/>
        <charset val="134"/>
      </rPr>
      <t>德财综〔</t>
    </r>
    <r>
      <rPr>
        <b/>
        <sz val="11"/>
        <rFont val="Times New Roman"/>
        <charset val="134"/>
      </rPr>
      <t>2021</t>
    </r>
    <r>
      <rPr>
        <b/>
        <sz val="11"/>
        <rFont val="宋体"/>
        <charset val="134"/>
      </rPr>
      <t>〕10号</t>
    </r>
  </si>
  <si>
    <r>
      <rPr>
        <b/>
        <sz val="11"/>
        <rFont val="宋体"/>
        <charset val="134"/>
      </rPr>
      <t>盈财整合〔</t>
    </r>
    <r>
      <rPr>
        <b/>
        <sz val="11"/>
        <rFont val="Times New Roman"/>
        <charset val="134"/>
      </rPr>
      <t>2021</t>
    </r>
    <r>
      <rPr>
        <b/>
        <sz val="11"/>
        <rFont val="宋体"/>
        <charset val="134"/>
      </rPr>
      <t>〕23号</t>
    </r>
  </si>
  <si>
    <t>4-1</t>
  </si>
  <si>
    <t>盈江县林草产业技术技能培训</t>
  </si>
  <si>
    <t>林业和草原局</t>
  </si>
  <si>
    <r>
      <rPr>
        <sz val="11"/>
        <rFont val="宋体"/>
        <charset val="134"/>
      </rPr>
      <t>德财综〔</t>
    </r>
    <r>
      <rPr>
        <sz val="11"/>
        <rFont val="Times New Roman"/>
        <charset val="134"/>
      </rPr>
      <t>2021</t>
    </r>
    <r>
      <rPr>
        <sz val="11"/>
        <rFont val="宋体"/>
        <charset val="134"/>
      </rPr>
      <t>〕10号</t>
    </r>
  </si>
  <si>
    <r>
      <rPr>
        <sz val="11"/>
        <rFont val="宋体"/>
        <charset val="0"/>
      </rPr>
      <t>盈财整合〔</t>
    </r>
    <r>
      <rPr>
        <sz val="11"/>
        <rFont val="Times New Roman"/>
        <charset val="0"/>
      </rPr>
      <t>2020</t>
    </r>
    <r>
      <rPr>
        <sz val="11"/>
        <rFont val="宋体"/>
        <charset val="0"/>
      </rPr>
      <t>〕23号</t>
    </r>
  </si>
  <si>
    <t>4-2</t>
  </si>
  <si>
    <t>盈江县中华蜜蜂养殖项目一期</t>
  </si>
  <si>
    <t>4-3</t>
  </si>
  <si>
    <t>平原镇高里村光明村民小组产业道路建设项目</t>
  </si>
  <si>
    <t>高里村</t>
  </si>
  <si>
    <t>光明</t>
  </si>
  <si>
    <t>4-4</t>
  </si>
  <si>
    <t>盏西镇双龙村小黑脑200亩林下草果引水种植示范项目</t>
  </si>
  <si>
    <t>小黑脑</t>
  </si>
  <si>
    <t>4-5</t>
  </si>
  <si>
    <t>卡场镇草坝村集体经济澳洲坚果基地建设</t>
  </si>
  <si>
    <t>下达2021年中央农业相关转移支付资金</t>
  </si>
  <si>
    <t>云财农〔2020〕217号</t>
  </si>
  <si>
    <r>
      <rPr>
        <b/>
        <sz val="11"/>
        <rFont val="宋体"/>
        <charset val="134"/>
      </rPr>
      <t>德财农〔</t>
    </r>
    <r>
      <rPr>
        <b/>
        <sz val="11"/>
        <rFont val="Times New Roman"/>
        <charset val="134"/>
      </rPr>
      <t>2021</t>
    </r>
    <r>
      <rPr>
        <b/>
        <sz val="11"/>
        <rFont val="宋体"/>
        <charset val="134"/>
      </rPr>
      <t>〕</t>
    </r>
    <r>
      <rPr>
        <b/>
        <sz val="11"/>
        <rFont val="Times New Roman"/>
        <charset val="134"/>
      </rPr>
      <t>5</t>
    </r>
    <r>
      <rPr>
        <b/>
        <sz val="11"/>
        <rFont val="宋体"/>
        <charset val="134"/>
      </rPr>
      <t>号</t>
    </r>
  </si>
  <si>
    <r>
      <rPr>
        <b/>
        <sz val="11"/>
        <rFont val="宋体"/>
        <charset val="134"/>
      </rPr>
      <t>盈财整合〔</t>
    </r>
    <r>
      <rPr>
        <b/>
        <sz val="11"/>
        <rFont val="Times New Roman"/>
        <charset val="134"/>
      </rPr>
      <t>2021</t>
    </r>
    <r>
      <rPr>
        <b/>
        <sz val="11"/>
        <rFont val="宋体"/>
        <charset val="134"/>
      </rPr>
      <t>〕</t>
    </r>
    <r>
      <rPr>
        <b/>
        <sz val="11"/>
        <rFont val="Times New Roman"/>
        <charset val="134"/>
      </rPr>
      <t>25</t>
    </r>
    <r>
      <rPr>
        <b/>
        <sz val="11"/>
        <rFont val="宋体"/>
        <charset val="134"/>
      </rPr>
      <t>号</t>
    </r>
  </si>
  <si>
    <t>盈江县2021年农业生产（水稻）社会化服务项目</t>
  </si>
  <si>
    <r>
      <rPr>
        <sz val="11"/>
        <rFont val="宋体"/>
        <charset val="134"/>
      </rPr>
      <t>德财农〔</t>
    </r>
    <r>
      <rPr>
        <sz val="11"/>
        <rFont val="Times New Roman"/>
        <charset val="134"/>
      </rPr>
      <t>2021</t>
    </r>
    <r>
      <rPr>
        <sz val="11"/>
        <rFont val="宋体"/>
        <charset val="134"/>
      </rPr>
      <t>〕</t>
    </r>
    <r>
      <rPr>
        <sz val="11"/>
        <rFont val="Times New Roman"/>
        <charset val="134"/>
      </rPr>
      <t>5</t>
    </r>
    <r>
      <rPr>
        <sz val="11"/>
        <rFont val="宋体"/>
        <charset val="134"/>
      </rPr>
      <t>号</t>
    </r>
  </si>
  <si>
    <r>
      <rPr>
        <sz val="11"/>
        <rFont val="宋体"/>
        <charset val="0"/>
      </rPr>
      <t>盈财整合〔</t>
    </r>
    <r>
      <rPr>
        <sz val="11"/>
        <rFont val="Times New Roman"/>
        <charset val="134"/>
      </rPr>
      <t>2021</t>
    </r>
    <r>
      <rPr>
        <sz val="11"/>
        <rFont val="宋体"/>
        <charset val="134"/>
      </rPr>
      <t>〕</t>
    </r>
    <r>
      <rPr>
        <sz val="11"/>
        <rFont val="Times New Roman"/>
        <charset val="134"/>
      </rPr>
      <t>25</t>
    </r>
    <r>
      <rPr>
        <sz val="11"/>
        <rFont val="宋体"/>
        <charset val="134"/>
      </rPr>
      <t>号</t>
    </r>
  </si>
  <si>
    <t>盈江县2021年高素质农民培训项目</t>
  </si>
  <si>
    <t>盈江县2021年中央渔业资源保护 增殖放流项目</t>
  </si>
  <si>
    <t>盈江县2021年奶业振兴和畜牧业转型升级项目</t>
  </si>
  <si>
    <t>（六）</t>
  </si>
  <si>
    <t>下达2021年中央农田建设补助资金</t>
  </si>
  <si>
    <t>云财社〔2020〕305号</t>
  </si>
  <si>
    <r>
      <rPr>
        <b/>
        <sz val="11"/>
        <rFont val="宋体"/>
        <charset val="134"/>
      </rPr>
      <t>德财社〔</t>
    </r>
    <r>
      <rPr>
        <b/>
        <sz val="11"/>
        <rFont val="Times New Roman"/>
        <charset val="134"/>
      </rPr>
      <t>2021</t>
    </r>
    <r>
      <rPr>
        <b/>
        <sz val="11"/>
        <rFont val="宋体"/>
        <charset val="134"/>
      </rPr>
      <t>〕2号</t>
    </r>
  </si>
  <si>
    <r>
      <rPr>
        <b/>
        <sz val="11"/>
        <rFont val="宋体"/>
        <charset val="134"/>
      </rPr>
      <t>盈财整合〔</t>
    </r>
    <r>
      <rPr>
        <b/>
        <sz val="11"/>
        <rFont val="Times New Roman"/>
        <charset val="134"/>
      </rPr>
      <t>2021</t>
    </r>
    <r>
      <rPr>
        <b/>
        <sz val="11"/>
        <rFont val="宋体"/>
        <charset val="134"/>
      </rPr>
      <t>〕14号</t>
    </r>
  </si>
  <si>
    <t>6-1</t>
  </si>
  <si>
    <t>盈江县2021年昔马片区高标准农田建设项目</t>
  </si>
  <si>
    <t>云财农〔2021〕70号</t>
  </si>
  <si>
    <t>德财农〔2021〕34号</t>
  </si>
  <si>
    <r>
      <rPr>
        <sz val="11"/>
        <rFont val="宋体"/>
        <charset val="134"/>
        <scheme val="minor"/>
      </rPr>
      <t>盈财整合〔</t>
    </r>
    <r>
      <rPr>
        <sz val="11"/>
        <rFont val="Times New Roman"/>
        <charset val="134"/>
      </rPr>
      <t>2021</t>
    </r>
    <r>
      <rPr>
        <sz val="11"/>
        <rFont val="宋体"/>
        <charset val="134"/>
      </rPr>
      <t>〕</t>
    </r>
    <r>
      <rPr>
        <sz val="11"/>
        <rFont val="宋体"/>
        <charset val="134"/>
        <scheme val="minor"/>
      </rPr>
      <t>35</t>
    </r>
    <r>
      <rPr>
        <sz val="11"/>
        <rFont val="宋体"/>
        <charset val="134"/>
      </rPr>
      <t>号</t>
    </r>
  </si>
  <si>
    <t>（七）</t>
  </si>
  <si>
    <t>2021年部分车购税资金专项资金</t>
  </si>
  <si>
    <t>德财建〔2021〕51号</t>
  </si>
  <si>
    <t>盈财整合[2021]57号</t>
  </si>
  <si>
    <t>盈开组复〔2021〕13号</t>
  </si>
  <si>
    <t>2021.8.31</t>
  </si>
  <si>
    <t>7-1</t>
  </si>
  <si>
    <t>盈江县太平镇芒崃村民小组通硬化路工程</t>
  </si>
  <si>
    <t>盈江县交通局</t>
  </si>
  <si>
    <t>7-2</t>
  </si>
  <si>
    <t>盈江县弄以村民小组弄以公路硬化路工程</t>
  </si>
  <si>
    <t>7-3</t>
  </si>
  <si>
    <t>盈江县弄以至弄杏通村公路路硬化路工程</t>
  </si>
  <si>
    <t>7-4</t>
  </si>
  <si>
    <t>盈江县弄杏村民二组通村公路硬化路工程</t>
  </si>
  <si>
    <t>7-5</t>
  </si>
  <si>
    <t>盈江县上芒弄村民小组通村公路硬化路工程</t>
  </si>
  <si>
    <t>7-6</t>
  </si>
  <si>
    <t>盈江县老弄罕公路硬化路工程</t>
  </si>
  <si>
    <t>7-7</t>
  </si>
  <si>
    <t>盈江县项棒东村民小组至姐相公路岔口公路硬化路工程</t>
  </si>
  <si>
    <t>7-8</t>
  </si>
  <si>
    <t>盈江县腾陇公路岔口-火烧坪公路（火草坪村民小组段）硬化路工程</t>
  </si>
  <si>
    <t>7-9</t>
  </si>
  <si>
    <t>盈江县腾陇公路岔口-火烧坪公路（喊撒村民一组段）硬化路工程</t>
  </si>
  <si>
    <t>7-10</t>
  </si>
  <si>
    <t>盈江县拜掌小学至拜掌寨子公路硬化路工程</t>
  </si>
  <si>
    <t>7-11</t>
  </si>
  <si>
    <t>盈江县支那街至等哈通村公路硬化路工程</t>
  </si>
  <si>
    <t>7-12</t>
  </si>
  <si>
    <t>盈江县松坡公路硬化路工程</t>
  </si>
  <si>
    <t>7-13</t>
  </si>
  <si>
    <t>盈江县芒弄村岗姐至槽木亮公路硬化路工程</t>
  </si>
  <si>
    <t>7-14</t>
  </si>
  <si>
    <t>盈江县陇中一组寨子公路硬化路工程</t>
  </si>
  <si>
    <t>7-15</t>
  </si>
  <si>
    <t>盈江县溪沟团结公路硬化路工程</t>
  </si>
  <si>
    <t>7-16</t>
  </si>
  <si>
    <t>盈江县贺回公路硬化路工程</t>
  </si>
  <si>
    <t>7-17</t>
  </si>
  <si>
    <t>盈江县大寨坡村民一组硬化路工程</t>
  </si>
  <si>
    <t>7-18</t>
  </si>
  <si>
    <t>盈江县三叉河桥危桥改造工程</t>
  </si>
  <si>
    <t>7-19</t>
  </si>
  <si>
    <t>盈江县石梯公路安全生
命防护工程</t>
  </si>
  <si>
    <t>7-20</t>
  </si>
  <si>
    <t>盈江县弄相公路安全生
命防护工程</t>
  </si>
  <si>
    <t>下达2021年省级水利专项资金预算</t>
  </si>
  <si>
    <t>云财农〔2020〕237号</t>
  </si>
  <si>
    <r>
      <rPr>
        <b/>
        <sz val="11"/>
        <rFont val="宋体"/>
        <charset val="134"/>
      </rPr>
      <t>德财农〔</t>
    </r>
    <r>
      <rPr>
        <b/>
        <sz val="11"/>
        <rFont val="Times New Roman"/>
        <charset val="134"/>
      </rPr>
      <t>2021</t>
    </r>
    <r>
      <rPr>
        <b/>
        <sz val="11"/>
        <rFont val="宋体"/>
        <charset val="134"/>
      </rPr>
      <t>〕3号</t>
    </r>
  </si>
  <si>
    <r>
      <rPr>
        <b/>
        <sz val="11"/>
        <rFont val="宋体"/>
        <charset val="134"/>
      </rPr>
      <t>盈财整合〔</t>
    </r>
    <r>
      <rPr>
        <b/>
        <sz val="11"/>
        <rFont val="Times New Roman"/>
        <charset val="134"/>
      </rPr>
      <t>2021</t>
    </r>
    <r>
      <rPr>
        <b/>
        <sz val="11"/>
        <rFont val="宋体"/>
        <charset val="134"/>
      </rPr>
      <t>〕26号</t>
    </r>
  </si>
  <si>
    <t>盈江县2021年省级水利专项资金农村供水工程维修养护项目</t>
  </si>
  <si>
    <t>盈江县</t>
  </si>
  <si>
    <r>
      <rPr>
        <sz val="11"/>
        <rFont val="宋体"/>
        <charset val="134"/>
        <scheme val="minor"/>
      </rPr>
      <t>德财农〔</t>
    </r>
    <r>
      <rPr>
        <sz val="11"/>
        <rFont val="Times New Roman"/>
        <charset val="134"/>
      </rPr>
      <t>2021</t>
    </r>
    <r>
      <rPr>
        <sz val="11"/>
        <rFont val="宋体"/>
        <charset val="134"/>
      </rPr>
      <t>〕3号</t>
    </r>
  </si>
  <si>
    <r>
      <rPr>
        <sz val="11"/>
        <rFont val="宋体"/>
        <charset val="134"/>
        <scheme val="minor"/>
      </rPr>
      <t>盈财整合〔</t>
    </r>
    <r>
      <rPr>
        <sz val="11"/>
        <rFont val="Times New Roman"/>
        <charset val="134"/>
      </rPr>
      <t>2021</t>
    </r>
    <r>
      <rPr>
        <sz val="11"/>
        <rFont val="宋体"/>
        <charset val="134"/>
      </rPr>
      <t>〕26号</t>
    </r>
  </si>
  <si>
    <t>下达2021年省级农业发展专项资金</t>
  </si>
  <si>
    <t>云财农〔2021〕42号</t>
  </si>
  <si>
    <t>德财农〔2021〕22号</t>
  </si>
  <si>
    <r>
      <rPr>
        <b/>
        <sz val="11"/>
        <rFont val="宋体"/>
        <charset val="134"/>
      </rPr>
      <t>盈财整合〔</t>
    </r>
    <r>
      <rPr>
        <sz val="11"/>
        <rFont val="Times New Roman"/>
        <charset val="134"/>
      </rPr>
      <t>2021</t>
    </r>
    <r>
      <rPr>
        <sz val="11"/>
        <rFont val="宋体"/>
        <charset val="134"/>
      </rPr>
      <t>〕</t>
    </r>
    <r>
      <rPr>
        <sz val="11"/>
        <rFont val="宋体"/>
        <charset val="134"/>
        <scheme val="minor"/>
      </rPr>
      <t>35</t>
    </r>
    <r>
      <rPr>
        <sz val="11"/>
        <rFont val="宋体"/>
        <charset val="134"/>
      </rPr>
      <t>号</t>
    </r>
  </si>
  <si>
    <t>盈江县2021年县级示范合作社项目</t>
  </si>
  <si>
    <t>盈江县2021年马铃薯生产全程机械化示范推广项目</t>
  </si>
  <si>
    <t>盈江县2021年水稻生产全程机械化示范推广项目</t>
  </si>
  <si>
    <t>盈江县2021年“平安农机”创建项目</t>
  </si>
  <si>
    <t>盈江县2021年农产品加工项目</t>
  </si>
  <si>
    <t>盈江县2021年智能虫情监测点建设项目</t>
  </si>
  <si>
    <t>盈江县2021年肥料农药包装废弃物回收示范县项目</t>
  </si>
  <si>
    <t>盈江县冬马铃薯绿色高质高效示范项目</t>
  </si>
  <si>
    <t>盈江县鲜食玉米绿色高质高效示范项目</t>
  </si>
  <si>
    <t>盈江县2021年脱贫户产业培训项目</t>
  </si>
  <si>
    <t>盈江县2021年农产品质量安全项目</t>
  </si>
  <si>
    <t>盈江县2021年主要粮食作物测土配方施肥示范项目</t>
  </si>
  <si>
    <t>盈江县2021年打造绿色食品牌重点产业培训</t>
  </si>
  <si>
    <t>盈江县2021年益农信息社示范社建设项目</t>
  </si>
  <si>
    <t>盈江县2021年畜牧生产发展项目</t>
  </si>
  <si>
    <t>盈江县金农村集体产权制度改革项目</t>
  </si>
  <si>
    <t>盈江县2021年农村经济统计项目</t>
  </si>
  <si>
    <t>省级农田建设专项资金</t>
  </si>
  <si>
    <t>盈江县2021年太平片区高标准农田建设项目（第一批）</t>
  </si>
  <si>
    <t>云财农〔2021〕145号</t>
  </si>
  <si>
    <t>德财农〔2021〕61号</t>
  </si>
  <si>
    <r>
      <rPr>
        <sz val="11"/>
        <rFont val="宋体"/>
        <charset val="134"/>
        <scheme val="minor"/>
      </rPr>
      <t>盈财整合〔</t>
    </r>
    <r>
      <rPr>
        <sz val="11"/>
        <rFont val="Times New Roman"/>
        <charset val="134"/>
      </rPr>
      <t>2021</t>
    </r>
    <r>
      <rPr>
        <sz val="11"/>
        <rFont val="宋体"/>
        <charset val="134"/>
      </rPr>
      <t>〕</t>
    </r>
    <r>
      <rPr>
        <sz val="11"/>
        <rFont val="宋体"/>
        <charset val="134"/>
        <scheme val="minor"/>
      </rPr>
      <t>58</t>
    </r>
    <r>
      <rPr>
        <sz val="11"/>
        <rFont val="宋体"/>
        <charset val="134"/>
      </rPr>
      <t>号</t>
    </r>
  </si>
  <si>
    <t>盈开组复〔2021〕14号</t>
  </si>
  <si>
    <t>银行存款利息</t>
  </si>
  <si>
    <r>
      <rPr>
        <b/>
        <sz val="11"/>
        <rFont val="宋体"/>
        <charset val="134"/>
      </rPr>
      <t>盈财整合〔</t>
    </r>
    <r>
      <rPr>
        <b/>
        <sz val="11"/>
        <rFont val="Times New Roman"/>
        <charset val="134"/>
      </rPr>
      <t>2021</t>
    </r>
    <r>
      <rPr>
        <b/>
        <sz val="11"/>
        <rFont val="宋体"/>
        <charset val="134"/>
      </rPr>
      <t>〕24号</t>
    </r>
  </si>
  <si>
    <r>
      <rPr>
        <sz val="11"/>
        <rFont val="宋体"/>
        <charset val="0"/>
      </rPr>
      <t>盈财整合〔</t>
    </r>
    <r>
      <rPr>
        <sz val="11"/>
        <rFont val="Times New Roman"/>
        <charset val="0"/>
      </rPr>
      <t>2021</t>
    </r>
    <r>
      <rPr>
        <sz val="11"/>
        <rFont val="宋体"/>
        <charset val="0"/>
      </rPr>
      <t>〕24号</t>
    </r>
  </si>
  <si>
    <t>与中央专项资金中2-9为同一个项目</t>
  </si>
  <si>
    <t>林草局审计整改问题收回资金</t>
  </si>
  <si>
    <t>支那乡支东村邦朗通组道路硬化</t>
  </si>
  <si>
    <t>邦朗</t>
  </si>
  <si>
    <t>与县级专项资金中1-1为同一个项目</t>
  </si>
  <si>
    <t>椿头塘村</t>
  </si>
  <si>
    <t>与衔接资金中1-2为同一个项目</t>
  </si>
  <si>
    <t>油松岭乡营庆村委会建幸下组道路</t>
  </si>
  <si>
    <t>营庆村</t>
  </si>
  <si>
    <t>建幸下组</t>
  </si>
  <si>
    <t>旧城镇东丙村南英至永安坝生产道路建设工程</t>
  </si>
  <si>
    <t>旧城镇</t>
  </si>
  <si>
    <t>东丙村</t>
  </si>
  <si>
    <t>收回2020年涉农资金重新安排</t>
  </si>
  <si>
    <r>
      <rPr>
        <b/>
        <sz val="11"/>
        <rFont val="宋体"/>
        <charset val="134"/>
      </rPr>
      <t>盈财整合〔</t>
    </r>
    <r>
      <rPr>
        <b/>
        <sz val="11"/>
        <rFont val="Times New Roman"/>
        <charset val="134"/>
      </rPr>
      <t>2021</t>
    </r>
    <r>
      <rPr>
        <b/>
        <sz val="11"/>
        <rFont val="宋体"/>
        <charset val="134"/>
      </rPr>
      <t>〕30号</t>
    </r>
  </si>
  <si>
    <r>
      <rPr>
        <sz val="11"/>
        <rFont val="宋体"/>
        <charset val="0"/>
      </rPr>
      <t>盈财整合〔</t>
    </r>
    <r>
      <rPr>
        <sz val="11"/>
        <rFont val="Times New Roman"/>
        <charset val="0"/>
      </rPr>
      <t>2021</t>
    </r>
    <r>
      <rPr>
        <sz val="11"/>
        <rFont val="宋体"/>
        <charset val="0"/>
      </rPr>
      <t>〕30号</t>
    </r>
  </si>
  <si>
    <t>盈江县2021年其他衔接资金项目进度表</t>
  </si>
  <si>
    <t>日期：2021年11月30日                                                                  单位：万元</t>
  </si>
  <si>
    <t>单位名称及项目主要内容</t>
  </si>
  <si>
    <t>县级下达文号</t>
  </si>
  <si>
    <t>指标下达时间</t>
  </si>
  <si>
    <t>资金来源</t>
  </si>
  <si>
    <t>资金支出</t>
  </si>
  <si>
    <t>资金结存</t>
  </si>
  <si>
    <t>项目开工情况</t>
  </si>
  <si>
    <t>项目完工情况</t>
  </si>
  <si>
    <t>项目验收情况</t>
  </si>
  <si>
    <t>项目审计情况</t>
  </si>
  <si>
    <t>合计</t>
  </si>
  <si>
    <t>一</t>
  </si>
  <si>
    <t>交通局</t>
  </si>
  <si>
    <t>盈江县乡村公益性岗位道路养护员2019至2020补助资金</t>
  </si>
  <si>
    <t>盈财预〔2021〕123号</t>
  </si>
  <si>
    <t>二</t>
  </si>
  <si>
    <t>2020年（300名）乡村公益性岗位生态护林补助资金</t>
  </si>
  <si>
    <t>盈财预〔2021〕4号</t>
  </si>
  <si>
    <t>三</t>
  </si>
  <si>
    <t>扶贫办</t>
  </si>
  <si>
    <t>弄璋镇南算村拱腊芭蕉寨串户道路硬化建设项目缺口资金</t>
  </si>
  <si>
    <t>盈财预〔2021〕512号</t>
  </si>
  <si>
    <t>盏西镇易地扶贫搬迁建设安置点建档立卡户建房补助</t>
  </si>
  <si>
    <t>盈财预〔2021〕838号</t>
  </si>
  <si>
    <t>四</t>
  </si>
  <si>
    <t>盈江县盏西镇双龙村红木岭干搬迁点脱贫攻坚巩固提升建设项目专项经费</t>
  </si>
  <si>
    <t>盈财预〔2021〕692号</t>
  </si>
  <si>
    <t>五</t>
  </si>
  <si>
    <t>宝石村厨房改造项目专项资金</t>
  </si>
  <si>
    <t>盈财预〔2021〕382号</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</si>
</sst>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 numFmtId="179" formatCode="0.00;[Red]0.00"/>
    <numFmt numFmtId="180" formatCode="0.00_ ;[Red]\-0.00\ "/>
    <numFmt numFmtId="181" formatCode="0;[Red]0"/>
  </numFmts>
  <fonts count="82">
    <font>
      <sz val="11"/>
      <color indexed="8"/>
      <name val="宋体"/>
      <charset val="134"/>
    </font>
    <font>
      <b/>
      <sz val="12"/>
      <name val="宋体"/>
      <charset val="134"/>
    </font>
    <font>
      <b/>
      <sz val="12"/>
      <color rgb="FFFF0000"/>
      <name val="宋体"/>
      <charset val="134"/>
    </font>
    <font>
      <sz val="12"/>
      <name val="宋体"/>
      <charset val="134"/>
    </font>
    <font>
      <b/>
      <sz val="22"/>
      <name val="方正大黑_GBK"/>
      <charset val="134"/>
    </font>
    <font>
      <sz val="22"/>
      <name val="方正大黑_GBK"/>
      <charset val="134"/>
    </font>
    <font>
      <b/>
      <sz val="14"/>
      <name val="宋体"/>
      <charset val="134"/>
      <scheme val="major"/>
    </font>
    <font>
      <sz val="14"/>
      <name val="宋体"/>
      <charset val="134"/>
      <scheme val="major"/>
    </font>
    <font>
      <sz val="14"/>
      <name val="宋体"/>
      <charset val="134"/>
    </font>
    <font>
      <b/>
      <sz val="12"/>
      <name val="宋体"/>
      <charset val="134"/>
      <scheme val="major"/>
    </font>
    <font>
      <b/>
      <sz val="10"/>
      <name val="宋体"/>
      <charset val="134"/>
      <scheme val="major"/>
    </font>
    <font>
      <b/>
      <sz val="10"/>
      <name val="宋体"/>
      <charset val="134"/>
    </font>
    <font>
      <b/>
      <sz val="14"/>
      <color rgb="FFFF0000"/>
      <name val="宋体"/>
      <charset val="134"/>
      <scheme val="major"/>
    </font>
    <font>
      <b/>
      <sz val="11"/>
      <color rgb="FFFF0000"/>
      <name val="Times New Roman"/>
      <charset val="0"/>
    </font>
    <font>
      <sz val="10"/>
      <name val="宋体"/>
      <charset val="134"/>
    </font>
    <font>
      <sz val="11"/>
      <name val="宋体"/>
      <charset val="134"/>
    </font>
    <font>
      <sz val="10"/>
      <color rgb="FFFF0000"/>
      <name val="Times New Roman"/>
      <charset val="0"/>
    </font>
    <font>
      <b/>
      <sz val="11"/>
      <name val="宋体"/>
      <charset val="134"/>
    </font>
    <font>
      <b/>
      <sz val="11"/>
      <name val="Times New Roman"/>
      <charset val="134"/>
    </font>
    <font>
      <sz val="11"/>
      <color indexed="8"/>
      <name val="Times New Roman"/>
      <charset val="134"/>
    </font>
    <font>
      <sz val="11"/>
      <name val="Times New Roman"/>
      <charset val="134"/>
    </font>
    <font>
      <sz val="11"/>
      <color rgb="FFFF0000"/>
      <name val="Times New Roman"/>
      <charset val="134"/>
    </font>
    <font>
      <b/>
      <sz val="11"/>
      <color indexed="8"/>
      <name val="Times New Roman"/>
      <charset val="134"/>
    </font>
    <font>
      <sz val="10"/>
      <name val="Times New Roman"/>
      <charset val="134"/>
    </font>
    <font>
      <b/>
      <sz val="20"/>
      <name val="宋体"/>
      <charset val="134"/>
    </font>
    <font>
      <b/>
      <sz val="20"/>
      <name val="Times New Roman"/>
      <charset val="134"/>
    </font>
    <font>
      <b/>
      <sz val="11"/>
      <color rgb="FFFF0000"/>
      <name val="宋体"/>
      <charset val="134"/>
    </font>
    <font>
      <b/>
      <sz val="11"/>
      <color rgb="FF00B050"/>
      <name val="宋体"/>
      <charset val="134"/>
    </font>
    <font>
      <b/>
      <sz val="11"/>
      <color rgb="FF00B050"/>
      <name val="Times New Roman"/>
      <charset val="134"/>
    </font>
    <font>
      <b/>
      <sz val="11"/>
      <color rgb="FFFF0000"/>
      <name val="Times New Roman"/>
      <charset val="134"/>
    </font>
    <font>
      <sz val="11"/>
      <color rgb="FF000000"/>
      <name val="宋体"/>
      <charset val="134"/>
    </font>
    <font>
      <sz val="11"/>
      <name val="宋体"/>
      <charset val="0"/>
    </font>
    <font>
      <sz val="11"/>
      <name val="宋体"/>
      <charset val="134"/>
      <scheme val="minor"/>
    </font>
    <font>
      <sz val="9"/>
      <color theme="1"/>
      <name val="宋体"/>
      <charset val="134"/>
    </font>
    <font>
      <sz val="9"/>
      <name val="宋体"/>
      <charset val="134"/>
    </font>
    <font>
      <b/>
      <sz val="11"/>
      <color theme="1"/>
      <name val="宋体"/>
      <charset val="134"/>
    </font>
    <font>
      <b/>
      <sz val="11"/>
      <color theme="1"/>
      <name val="Times New Roman"/>
      <charset val="134"/>
    </font>
    <font>
      <sz val="11"/>
      <name val="Times New Roman"/>
      <charset val="0"/>
    </font>
    <font>
      <sz val="11"/>
      <color theme="1"/>
      <name val="宋体"/>
      <charset val="134"/>
      <scheme val="major"/>
    </font>
    <font>
      <sz val="11"/>
      <color rgb="FF111111"/>
      <name val="宋体"/>
      <charset val="134"/>
    </font>
    <font>
      <sz val="11"/>
      <color rgb="FF111111"/>
      <name val="Times New Roman"/>
      <charset val="0"/>
    </font>
    <font>
      <sz val="10"/>
      <color indexed="8"/>
      <name val="Times New Roman"/>
      <charset val="134"/>
    </font>
    <font>
      <b/>
      <sz val="10"/>
      <name val="Times New Roman"/>
      <charset val="134"/>
    </font>
    <font>
      <b/>
      <sz val="10"/>
      <color rgb="FF00B050"/>
      <name val="宋体"/>
      <charset val="134"/>
    </font>
    <font>
      <b/>
      <sz val="10"/>
      <color rgb="FF00B050"/>
      <name val="Times New Roman"/>
      <charset val="134"/>
    </font>
    <font>
      <sz val="9"/>
      <name val="宋体"/>
      <charset val="0"/>
    </font>
    <font>
      <sz val="10"/>
      <color theme="1"/>
      <name val="宋体"/>
      <charset val="134"/>
      <scheme val="minor"/>
    </font>
    <font>
      <sz val="10"/>
      <color rgb="FF000000"/>
      <name val="宋体"/>
      <charset val="134"/>
    </font>
    <font>
      <sz val="10"/>
      <name val="宋体"/>
      <charset val="134"/>
      <scheme val="minor"/>
    </font>
    <font>
      <sz val="10"/>
      <color theme="1"/>
      <name val="宋体"/>
      <charset val="134"/>
    </font>
    <font>
      <sz val="10"/>
      <color indexed="8"/>
      <name val="宋体"/>
      <charset val="134"/>
    </font>
    <font>
      <sz val="10"/>
      <color indexed="8"/>
      <name val="宋体"/>
      <charset val="134"/>
      <scheme val="minor"/>
    </font>
    <font>
      <sz val="10"/>
      <name val="宋体"/>
      <charset val="0"/>
    </font>
    <font>
      <sz val="10"/>
      <color theme="1"/>
      <name val="宋体"/>
      <charset val="134"/>
      <scheme val="major"/>
    </font>
    <font>
      <sz val="11"/>
      <color theme="1"/>
      <name val="Times New Roman"/>
      <charset val="0"/>
    </font>
    <font>
      <sz val="10"/>
      <name val="Times New Roman"/>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Times New Roman"/>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
      <sz val="10"/>
      <color theme="1"/>
      <name val="Arial"/>
      <charset val="0"/>
    </font>
    <font>
      <b/>
      <sz val="11"/>
      <name val="Arial"/>
      <charset val="0"/>
    </font>
    <font>
      <sz val="11"/>
      <color rgb="FF000000"/>
      <name val="Times New Roman"/>
      <charset val="134"/>
    </font>
    <font>
      <sz val="9"/>
      <name val="宋体"/>
      <charset val="134"/>
    </font>
  </fonts>
  <fills count="38">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6" tint="0.399975585192419"/>
        <bgColor indexed="64"/>
      </patternFill>
    </fill>
    <fill>
      <patternFill patternType="solid">
        <fgColor theme="4" tint="0.6"/>
        <bgColor indexed="64"/>
      </patternFill>
    </fill>
    <fill>
      <patternFill patternType="solid">
        <fgColor theme="8" tint="0.6"/>
        <bgColor indexed="64"/>
      </patternFill>
    </fill>
    <fill>
      <patternFill patternType="solid">
        <fgColor theme="6" tint="0.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top"/>
      <protection locked="0"/>
    </xf>
    <xf numFmtId="42" fontId="56" fillId="0" borderId="0" applyFont="0" applyFill="0" applyBorder="0" applyAlignment="0" applyProtection="0">
      <alignment vertical="center"/>
    </xf>
    <xf numFmtId="0" fontId="57" fillId="8" borderId="0" applyNumberFormat="0" applyBorder="0" applyAlignment="0" applyProtection="0">
      <alignment vertical="center"/>
    </xf>
    <xf numFmtId="0" fontId="58" fillId="9" borderId="13" applyNumberFormat="0" applyAlignment="0" applyProtection="0">
      <alignment vertical="center"/>
    </xf>
    <xf numFmtId="44" fontId="56" fillId="0" borderId="0" applyFont="0" applyFill="0" applyBorder="0" applyAlignment="0" applyProtection="0">
      <alignment vertical="center"/>
    </xf>
    <xf numFmtId="41" fontId="56" fillId="0" borderId="0" applyFont="0" applyFill="0" applyBorder="0" applyAlignment="0" applyProtection="0">
      <alignment vertical="center"/>
    </xf>
    <xf numFmtId="0" fontId="57" fillId="10" borderId="0" applyNumberFormat="0" applyBorder="0" applyAlignment="0" applyProtection="0">
      <alignment vertical="center"/>
    </xf>
    <xf numFmtId="0" fontId="59" fillId="11" borderId="0" applyNumberFormat="0" applyBorder="0" applyAlignment="0" applyProtection="0">
      <alignment vertical="center"/>
    </xf>
    <xf numFmtId="43" fontId="56" fillId="0" borderId="0" applyFont="0" applyFill="0" applyBorder="0" applyAlignment="0" applyProtection="0">
      <alignment vertical="center"/>
    </xf>
    <xf numFmtId="0" fontId="60" fillId="4" borderId="0" applyNumberFormat="0" applyBorder="0" applyAlignment="0" applyProtection="0">
      <alignment vertical="center"/>
    </xf>
    <xf numFmtId="0" fontId="61" fillId="0" borderId="0" applyNumberFormat="0" applyFill="0" applyBorder="0" applyAlignment="0" applyProtection="0">
      <alignment vertical="center"/>
    </xf>
    <xf numFmtId="9" fontId="56" fillId="0" borderId="0" applyFont="0" applyFill="0" applyBorder="0" applyAlignment="0" applyProtection="0">
      <alignment vertical="center"/>
    </xf>
    <xf numFmtId="0" fontId="62" fillId="0" borderId="0" applyNumberFormat="0" applyFill="0" applyBorder="0" applyAlignment="0" applyProtection="0">
      <alignment vertical="center"/>
    </xf>
    <xf numFmtId="0" fontId="63" fillId="0" borderId="0">
      <alignment vertical="center"/>
    </xf>
    <xf numFmtId="0" fontId="56" fillId="12" borderId="14" applyNumberFormat="0" applyFont="0" applyAlignment="0" applyProtection="0">
      <alignment vertical="center"/>
    </xf>
    <xf numFmtId="0" fontId="60" fillId="13" borderId="0" applyNumberFormat="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3" fillId="0" borderId="0">
      <alignment vertical="center"/>
    </xf>
    <xf numFmtId="0" fontId="67" fillId="0" borderId="0" applyNumberFormat="0" applyFill="0" applyBorder="0" applyAlignment="0" applyProtection="0">
      <alignment vertical="center"/>
    </xf>
    <xf numFmtId="0" fontId="3" fillId="0" borderId="0">
      <alignment vertical="center"/>
    </xf>
    <xf numFmtId="0" fontId="68" fillId="0" borderId="15" applyNumberFormat="0" applyFill="0" applyAlignment="0" applyProtection="0">
      <alignment vertical="center"/>
    </xf>
    <xf numFmtId="0" fontId="3" fillId="0" borderId="0">
      <alignment vertical="center"/>
    </xf>
    <xf numFmtId="0" fontId="69" fillId="0" borderId="15" applyNumberFormat="0" applyFill="0" applyAlignment="0" applyProtection="0">
      <alignment vertical="center"/>
    </xf>
    <xf numFmtId="0" fontId="60" fillId="14" borderId="0" applyNumberFormat="0" applyBorder="0" applyAlignment="0" applyProtection="0">
      <alignment vertical="center"/>
    </xf>
    <xf numFmtId="0" fontId="64" fillId="0" borderId="16" applyNumberFormat="0" applyFill="0" applyAlignment="0" applyProtection="0">
      <alignment vertical="center"/>
    </xf>
    <xf numFmtId="0" fontId="60" fillId="15" borderId="0" applyNumberFormat="0" applyBorder="0" applyAlignment="0" applyProtection="0">
      <alignment vertical="center"/>
    </xf>
    <xf numFmtId="0" fontId="70" fillId="16" borderId="17" applyNumberFormat="0" applyAlignment="0" applyProtection="0">
      <alignment vertical="center"/>
    </xf>
    <xf numFmtId="0" fontId="71" fillId="16" borderId="13" applyNumberFormat="0" applyAlignment="0" applyProtection="0">
      <alignment vertical="center"/>
    </xf>
    <xf numFmtId="0" fontId="72" fillId="17" borderId="18" applyNumberFormat="0" applyAlignment="0" applyProtection="0">
      <alignment vertical="center"/>
    </xf>
    <xf numFmtId="0" fontId="57" fillId="18" borderId="0" applyNumberFormat="0" applyBorder="0" applyAlignment="0" applyProtection="0">
      <alignment vertical="center"/>
    </xf>
    <xf numFmtId="0" fontId="60" fillId="19" borderId="0" applyNumberFormat="0" applyBorder="0" applyAlignment="0" applyProtection="0">
      <alignment vertical="center"/>
    </xf>
    <xf numFmtId="0" fontId="73" fillId="0" borderId="19" applyNumberFormat="0" applyFill="0" applyAlignment="0" applyProtection="0">
      <alignment vertical="center"/>
    </xf>
    <xf numFmtId="0" fontId="74" fillId="0" borderId="20" applyNumberFormat="0" applyFill="0" applyAlignment="0" applyProtection="0">
      <alignment vertical="center"/>
    </xf>
    <xf numFmtId="0" fontId="75" fillId="20" borderId="0" applyNumberFormat="0" applyBorder="0" applyAlignment="0" applyProtection="0">
      <alignment vertical="center"/>
    </xf>
    <xf numFmtId="0" fontId="76" fillId="21" borderId="0" applyNumberFormat="0" applyBorder="0" applyAlignment="0" applyProtection="0">
      <alignment vertical="center"/>
    </xf>
    <xf numFmtId="0" fontId="57" fillId="22" borderId="0" applyNumberFormat="0" applyBorder="0" applyAlignment="0" applyProtection="0">
      <alignment vertical="center"/>
    </xf>
    <xf numFmtId="0" fontId="60"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60" fillId="28" borderId="0" applyNumberFormat="0" applyBorder="0" applyAlignment="0" applyProtection="0">
      <alignment vertical="center"/>
    </xf>
    <xf numFmtId="0" fontId="60"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60" fillId="32" borderId="0" applyNumberFormat="0" applyBorder="0" applyAlignment="0" applyProtection="0">
      <alignment vertical="center"/>
    </xf>
    <xf numFmtId="0" fontId="0" fillId="0" borderId="0">
      <alignment vertical="center"/>
    </xf>
    <xf numFmtId="0" fontId="57" fillId="33" borderId="0" applyNumberFormat="0" applyBorder="0" applyAlignment="0" applyProtection="0">
      <alignment vertical="center"/>
    </xf>
    <xf numFmtId="0" fontId="60" fillId="34" borderId="0" applyNumberFormat="0" applyBorder="0" applyAlignment="0" applyProtection="0">
      <alignment vertical="center"/>
    </xf>
    <xf numFmtId="0" fontId="60" fillId="35" borderId="0" applyNumberFormat="0" applyBorder="0" applyAlignment="0" applyProtection="0">
      <alignment vertical="center"/>
    </xf>
    <xf numFmtId="0" fontId="3" fillId="0" borderId="0">
      <alignment vertical="center"/>
    </xf>
    <xf numFmtId="0" fontId="57" fillId="36" borderId="0" applyNumberFormat="0" applyBorder="0" applyAlignment="0" applyProtection="0">
      <alignment vertical="center"/>
    </xf>
    <xf numFmtId="0" fontId="60" fillId="3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77" fillId="0" borderId="0"/>
    <xf numFmtId="0" fontId="78" fillId="0" borderId="0"/>
    <xf numFmtId="0" fontId="56" fillId="0" borderId="0"/>
    <xf numFmtId="0" fontId="3" fillId="0" borderId="0">
      <alignment vertical="center"/>
    </xf>
  </cellStyleXfs>
  <cellXfs count="337">
    <xf numFmtId="0" fontId="0" fillId="0" borderId="0" xfId="0" applyFont="1" applyAlignment="1" applyProtection="1">
      <alignment vertical="center"/>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177" fontId="5"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177" fontId="8" fillId="0" borderId="0" xfId="0" applyNumberFormat="1" applyFont="1" applyFill="1" applyBorder="1" applyAlignment="1" applyProtection="1">
      <alignment horizontal="left" vertical="center"/>
    </xf>
    <xf numFmtId="0" fontId="9"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center" vertical="center" wrapText="1"/>
    </xf>
    <xf numFmtId="177" fontId="11" fillId="0" borderId="1" xfId="0" applyNumberFormat="1" applyFont="1" applyFill="1" applyBorder="1" applyAlignment="1" applyProtection="1">
      <alignment horizontal="center" vertical="center" wrapText="1"/>
    </xf>
    <xf numFmtId="0" fontId="9" fillId="2" borderId="2" xfId="0" applyNumberFormat="1" applyFont="1" applyFill="1" applyBorder="1" applyAlignment="1" applyProtection="1">
      <alignment horizontal="center" vertical="center"/>
    </xf>
    <xf numFmtId="0" fontId="9" fillId="2" borderId="3" xfId="0" applyNumberFormat="1" applyFont="1" applyFill="1" applyBorder="1" applyAlignment="1" applyProtection="1">
      <alignment horizontal="center" vertical="center"/>
    </xf>
    <xf numFmtId="0" fontId="9" fillId="2" borderId="4" xfId="0" applyNumberFormat="1" applyFont="1" applyFill="1" applyBorder="1" applyAlignment="1" applyProtection="1">
      <alignment horizontal="center" vertical="center"/>
    </xf>
    <xf numFmtId="177" fontId="11" fillId="2"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xf>
    <xf numFmtId="176" fontId="12" fillId="2" borderId="1" xfId="0" applyNumberFormat="1" applyFont="1" applyFill="1" applyBorder="1" applyAlignment="1" applyProtection="1">
      <alignment horizontal="center" vertical="center"/>
    </xf>
    <xf numFmtId="176" fontId="13" fillId="2" borderId="1" xfId="0" applyNumberFormat="1" applyFont="1" applyFill="1" applyBorder="1" applyAlignment="1" applyProtection="1">
      <alignment horizontal="center" vertical="center" wrapText="1"/>
    </xf>
    <xf numFmtId="0" fontId="13" fillId="2" borderId="1" xfId="0" applyNumberFormat="1" applyFont="1" applyFill="1" applyBorder="1" applyAlignment="1" applyProtection="1">
      <alignment horizontal="center" vertical="center" wrapText="1"/>
    </xf>
    <xf numFmtId="176" fontId="13" fillId="2" borderId="1" xfId="0" applyNumberFormat="1" applyFont="1" applyFill="1" applyBorder="1" applyAlignment="1" applyProtection="1">
      <alignment horizontal="center" vertical="center" shrinkToFit="1"/>
    </xf>
    <xf numFmtId="0" fontId="3" fillId="0" borderId="1" xfId="0" applyFont="1" applyFill="1" applyBorder="1" applyAlignment="1" applyProtection="1">
      <alignment horizontal="center" vertical="center"/>
    </xf>
    <xf numFmtId="0" fontId="14" fillId="0" borderId="1" xfId="0" applyFont="1" applyFill="1" applyBorder="1" applyAlignment="1" applyProtection="1">
      <alignment vertical="center" wrapText="1"/>
    </xf>
    <xf numFmtId="31" fontId="14" fillId="0" borderId="1" xfId="0" applyNumberFormat="1" applyFont="1" applyFill="1" applyBorder="1" applyAlignment="1" applyProtection="1">
      <alignment vertical="center" wrapText="1"/>
    </xf>
    <xf numFmtId="0" fontId="14" fillId="0" borderId="1" xfId="0" applyFont="1" applyFill="1" applyBorder="1" applyAlignment="1" applyProtection="1">
      <alignment vertical="center"/>
    </xf>
    <xf numFmtId="0" fontId="2" fillId="2" borderId="1"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2" fillId="2" borderId="1" xfId="0" applyFont="1" applyFill="1" applyBorder="1" applyAlignment="1" applyProtection="1">
      <alignment vertical="center"/>
    </xf>
    <xf numFmtId="31" fontId="14" fillId="0" borderId="1" xfId="0" applyNumberFormat="1" applyFont="1" applyFill="1" applyBorder="1" applyAlignment="1" applyProtection="1">
      <alignment vertical="center"/>
    </xf>
    <xf numFmtId="0" fontId="3" fillId="2" borderId="1" xfId="0" applyFont="1" applyFill="1" applyBorder="1" applyAlignment="1" applyProtection="1">
      <alignment vertical="center"/>
    </xf>
    <xf numFmtId="0" fontId="15" fillId="0" borderId="1" xfId="0" applyFont="1" applyFill="1" applyBorder="1" applyAlignment="1" applyProtection="1">
      <alignment vertical="center"/>
    </xf>
    <xf numFmtId="176" fontId="16" fillId="2" borderId="1" xfId="0" applyNumberFormat="1" applyFont="1" applyFill="1" applyBorder="1" applyAlignment="1" applyProtection="1">
      <alignment horizontal="center" vertical="center" shrinkToFit="1"/>
    </xf>
    <xf numFmtId="0" fontId="11" fillId="0" borderId="1" xfId="0" applyFont="1" applyFill="1" applyBorder="1" applyAlignment="1" applyProtection="1">
      <alignment vertical="center"/>
    </xf>
    <xf numFmtId="0" fontId="14" fillId="2" borderId="1" xfId="0" applyFont="1" applyFill="1" applyBorder="1" applyAlignment="1" applyProtection="1">
      <alignment vertical="center"/>
    </xf>
    <xf numFmtId="0" fontId="17" fillId="0" borderId="1" xfId="0" applyFont="1" applyFill="1" applyBorder="1" applyAlignment="1" applyProtection="1">
      <alignment vertical="center"/>
    </xf>
    <xf numFmtId="0" fontId="1" fillId="0" borderId="5"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178" fontId="11" fillId="2"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xf>
    <xf numFmtId="178" fontId="13" fillId="2" borderId="1" xfId="0" applyNumberFormat="1" applyFont="1" applyFill="1" applyBorder="1" applyAlignment="1" applyProtection="1">
      <alignment horizontal="center" vertical="center" shrinkToFit="1"/>
    </xf>
    <xf numFmtId="0" fontId="1" fillId="0" borderId="1" xfId="0" applyFont="1" applyFill="1" applyBorder="1" applyAlignment="1" applyProtection="1">
      <alignment vertical="center"/>
    </xf>
    <xf numFmtId="0" fontId="2" fillId="0" borderId="1" xfId="0" applyFont="1" applyFill="1" applyBorder="1" applyAlignment="1" applyProtection="1">
      <alignment vertical="center"/>
    </xf>
    <xf numFmtId="0" fontId="18" fillId="0" borderId="0" xfId="0" applyFont="1" applyAlignment="1" applyProtection="1">
      <alignment vertical="center"/>
    </xf>
    <xf numFmtId="0" fontId="18" fillId="3" borderId="0" xfId="0" applyFont="1" applyFill="1" applyAlignment="1" applyProtection="1">
      <alignment horizontal="center" vertical="center" wrapText="1"/>
    </xf>
    <xf numFmtId="0" fontId="18" fillId="4" borderId="0" xfId="0" applyFont="1" applyFill="1" applyAlignment="1" applyProtection="1">
      <alignment vertical="center" wrapText="1"/>
    </xf>
    <xf numFmtId="0" fontId="18" fillId="5" borderId="0" xfId="0" applyFont="1" applyFill="1" applyAlignment="1" applyProtection="1">
      <alignment vertical="center" wrapText="1"/>
    </xf>
    <xf numFmtId="0" fontId="18" fillId="6" borderId="0" xfId="0" applyFont="1" applyFill="1" applyAlignment="1" applyProtection="1">
      <alignment vertical="center" wrapText="1"/>
    </xf>
    <xf numFmtId="0" fontId="19" fillId="0" borderId="0" xfId="0" applyFont="1" applyAlignment="1" applyProtection="1">
      <alignment vertical="center"/>
    </xf>
    <xf numFmtId="0" fontId="20" fillId="0" borderId="0" xfId="0" applyFont="1" applyAlignment="1" applyProtection="1">
      <alignment vertical="center"/>
    </xf>
    <xf numFmtId="0" fontId="20" fillId="0" borderId="0" xfId="0" applyFont="1" applyFill="1" applyAlignment="1" applyProtection="1">
      <alignment vertical="center" wrapText="1"/>
    </xf>
    <xf numFmtId="49" fontId="21" fillId="0" borderId="0" xfId="0" applyNumberFormat="1" applyFont="1" applyAlignment="1" applyProtection="1">
      <alignment horizontal="center" vertical="center"/>
    </xf>
    <xf numFmtId="0" fontId="22" fillId="0" borderId="0" xfId="0" applyFont="1" applyFill="1" applyAlignment="1" applyProtection="1"/>
    <xf numFmtId="0" fontId="19" fillId="0" borderId="0" xfId="0" applyFont="1" applyFill="1" applyAlignment="1" applyProtection="1">
      <alignment horizontal="center"/>
    </xf>
    <xf numFmtId="0" fontId="19" fillId="0" borderId="0" xfId="0" applyFont="1" applyFill="1" applyAlignment="1" applyProtection="1">
      <alignment horizontal="left" vertical="center"/>
    </xf>
    <xf numFmtId="0" fontId="19" fillId="0" borderId="0" xfId="0" applyFont="1" applyFill="1" applyAlignment="1" applyProtection="1">
      <alignment horizontal="center" vertical="center"/>
    </xf>
    <xf numFmtId="0" fontId="18" fillId="3" borderId="0" xfId="0" applyFont="1" applyFill="1" applyAlignment="1" applyProtection="1">
      <alignment horizontal="center" vertical="center"/>
    </xf>
    <xf numFmtId="0" fontId="22" fillId="3" borderId="0" xfId="0" applyFont="1" applyFill="1" applyAlignment="1" applyProtection="1">
      <alignment horizontal="center" vertical="center"/>
    </xf>
    <xf numFmtId="177" fontId="22" fillId="3" borderId="0" xfId="0" applyNumberFormat="1" applyFont="1" applyFill="1" applyAlignment="1" applyProtection="1">
      <alignment horizontal="center"/>
    </xf>
    <xf numFmtId="0" fontId="19" fillId="0" borderId="0" xfId="0" applyFont="1" applyAlignment="1" applyProtection="1">
      <alignment horizontal="center" vertical="center"/>
    </xf>
    <xf numFmtId="49" fontId="19" fillId="0" borderId="0" xfId="0" applyNumberFormat="1" applyFont="1" applyAlignment="1" applyProtection="1">
      <alignment horizontal="center" vertical="center"/>
    </xf>
    <xf numFmtId="177" fontId="19" fillId="0" borderId="0" xfId="0" applyNumberFormat="1" applyFont="1" applyAlignment="1" applyProtection="1">
      <alignment vertical="center"/>
    </xf>
    <xf numFmtId="0" fontId="21" fillId="0" borderId="0" xfId="0" applyNumberFormat="1" applyFont="1" applyAlignment="1" applyProtection="1">
      <alignment horizontal="center" vertical="center"/>
    </xf>
    <xf numFmtId="178" fontId="19" fillId="0" borderId="0" xfId="0" applyNumberFormat="1" applyFont="1" applyAlignment="1" applyProtection="1">
      <alignment horizontal="center" vertical="center"/>
    </xf>
    <xf numFmtId="177" fontId="19" fillId="0" borderId="0" xfId="0" applyNumberFormat="1" applyFont="1" applyAlignment="1" applyProtection="1">
      <alignment horizontal="center" vertical="center"/>
    </xf>
    <xf numFmtId="10" fontId="19" fillId="0" borderId="0" xfId="0" applyNumberFormat="1" applyFont="1" applyAlignment="1" applyProtection="1">
      <alignment horizontal="center" vertical="center"/>
    </xf>
    <xf numFmtId="0" fontId="23" fillId="0" borderId="0" xfId="0" applyFont="1" applyAlignment="1" applyProtection="1">
      <alignment vertical="center"/>
    </xf>
    <xf numFmtId="49" fontId="24" fillId="0" borderId="0" xfId="0" applyNumberFormat="1" applyFont="1" applyBorder="1" applyAlignment="1" applyProtection="1">
      <alignment horizontal="center" vertical="center"/>
    </xf>
    <xf numFmtId="49" fontId="25" fillId="0" borderId="0" xfId="0" applyNumberFormat="1" applyFont="1" applyBorder="1" applyAlignment="1" applyProtection="1">
      <alignment horizontal="center" vertical="center"/>
    </xf>
    <xf numFmtId="49" fontId="26" fillId="3" borderId="5" xfId="0" applyNumberFormat="1" applyFont="1" applyFill="1" applyBorder="1" applyAlignment="1" applyProtection="1">
      <alignment horizontal="center" vertical="center" wrapText="1"/>
    </xf>
    <xf numFmtId="49" fontId="17" fillId="3" borderId="5" xfId="0" applyNumberFormat="1" applyFont="1" applyFill="1" applyBorder="1" applyAlignment="1" applyProtection="1">
      <alignment horizontal="center" vertical="center" wrapText="1"/>
    </xf>
    <xf numFmtId="0" fontId="17" fillId="3" borderId="5" xfId="0" applyFont="1" applyFill="1" applyBorder="1" applyAlignment="1" applyProtection="1">
      <alignment horizontal="center" vertical="center" wrapText="1"/>
    </xf>
    <xf numFmtId="0" fontId="27" fillId="3" borderId="7" xfId="0" applyFont="1" applyFill="1" applyBorder="1" applyAlignment="1" applyProtection="1">
      <alignment horizontal="center" vertical="center" wrapText="1"/>
    </xf>
    <xf numFmtId="0" fontId="28" fillId="3" borderId="8" xfId="0" applyFont="1" applyFill="1" applyBorder="1" applyAlignment="1" applyProtection="1">
      <alignment horizontal="center" vertical="center" wrapText="1"/>
    </xf>
    <xf numFmtId="0" fontId="28" fillId="3" borderId="9" xfId="0" applyFont="1" applyFill="1" applyBorder="1" applyAlignment="1" applyProtection="1">
      <alignment horizontal="center" vertical="center" wrapText="1"/>
    </xf>
    <xf numFmtId="0" fontId="27" fillId="3" borderId="5" xfId="0" applyFont="1" applyFill="1" applyBorder="1" applyAlignment="1" applyProtection="1">
      <alignment horizontal="center" vertical="center" wrapText="1"/>
    </xf>
    <xf numFmtId="49" fontId="29" fillId="3" borderId="6" xfId="0" applyNumberFormat="1" applyFont="1" applyFill="1" applyBorder="1" applyAlignment="1" applyProtection="1">
      <alignment horizontal="center" vertical="center" wrapText="1"/>
    </xf>
    <xf numFmtId="49" fontId="18" fillId="3" borderId="6" xfId="0" applyNumberFormat="1" applyFont="1" applyFill="1" applyBorder="1" applyAlignment="1" applyProtection="1">
      <alignment horizontal="center" vertical="center" wrapText="1"/>
    </xf>
    <xf numFmtId="0" fontId="18" fillId="3" borderId="6" xfId="0" applyFont="1" applyFill="1" applyBorder="1" applyAlignment="1" applyProtection="1">
      <alignment horizontal="center" vertical="center" wrapText="1"/>
    </xf>
    <xf numFmtId="0" fontId="27" fillId="3" borderId="1" xfId="0" applyFont="1" applyFill="1" applyBorder="1" applyAlignment="1" applyProtection="1">
      <alignment horizontal="center" vertical="center" wrapText="1"/>
    </xf>
    <xf numFmtId="0" fontId="28" fillId="3" borderId="6" xfId="0" applyFont="1" applyFill="1" applyBorder="1" applyAlignment="1" applyProtection="1">
      <alignment horizontal="center" vertical="center" wrapText="1"/>
    </xf>
    <xf numFmtId="49" fontId="18" fillId="4" borderId="10" xfId="0" applyNumberFormat="1" applyFont="1" applyFill="1" applyBorder="1" applyAlignment="1" applyProtection="1">
      <alignment horizontal="center" vertical="center" wrapText="1"/>
    </xf>
    <xf numFmtId="49" fontId="18" fillId="4" borderId="11" xfId="0" applyNumberFormat="1" applyFont="1" applyFill="1" applyBorder="1" applyAlignment="1" applyProtection="1">
      <alignment horizontal="center" vertical="center" wrapText="1"/>
    </xf>
    <xf numFmtId="49" fontId="18" fillId="4" borderId="12" xfId="0" applyNumberFormat="1" applyFont="1" applyFill="1" applyBorder="1" applyAlignment="1" applyProtection="1">
      <alignment horizontal="center" vertical="center" wrapText="1"/>
    </xf>
    <xf numFmtId="0" fontId="18" fillId="4" borderId="6" xfId="0" applyFont="1" applyFill="1" applyBorder="1" applyAlignment="1" applyProtection="1">
      <alignment horizontal="left" vertical="center" wrapText="1"/>
    </xf>
    <xf numFmtId="0" fontId="18" fillId="4" borderId="6" xfId="0" applyFont="1" applyFill="1" applyBorder="1" applyAlignment="1" applyProtection="1">
      <alignment horizontal="center" vertical="center" wrapText="1"/>
    </xf>
    <xf numFmtId="49" fontId="17" fillId="5" borderId="1" xfId="0" applyNumberFormat="1"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xf>
    <xf numFmtId="0" fontId="17" fillId="5" borderId="1" xfId="13" applyFont="1" applyFill="1" applyBorder="1" applyAlignment="1" applyProtection="1">
      <alignment horizontal="center" vertical="center" wrapText="1"/>
      <protection locked="0"/>
    </xf>
    <xf numFmtId="0" fontId="17" fillId="5" borderId="1"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wrapText="1"/>
    </xf>
    <xf numFmtId="49" fontId="17" fillId="6" borderId="1" xfId="0" applyNumberFormat="1"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6" borderId="1" xfId="13" applyFont="1" applyFill="1" applyBorder="1" applyAlignment="1" applyProtection="1">
      <alignment horizontal="center" vertical="center" wrapText="1"/>
      <protection locked="0"/>
    </xf>
    <xf numFmtId="0" fontId="17" fillId="6" borderId="1" xfId="0" applyFont="1" applyFill="1" applyBorder="1" applyAlignment="1" applyProtection="1">
      <alignment horizontal="left" vertical="center" wrapText="1"/>
    </xf>
    <xf numFmtId="0" fontId="18" fillId="6" borderId="1" xfId="0" applyFont="1" applyFill="1" applyBorder="1" applyAlignment="1" applyProtection="1">
      <alignment horizontal="center" vertical="center" wrapText="1"/>
    </xf>
    <xf numFmtId="49" fontId="21" fillId="0" borderId="1" xfId="0" applyNumberFormat="1" applyFont="1" applyBorder="1" applyAlignment="1" applyProtection="1">
      <alignment horizontal="center" vertical="center"/>
    </xf>
    <xf numFmtId="0" fontId="30" fillId="0" borderId="1" xfId="0" applyFont="1" applyFill="1" applyBorder="1" applyAlignment="1" applyProtection="1">
      <alignment horizontal="center" vertical="center"/>
    </xf>
    <xf numFmtId="0" fontId="31" fillId="0"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xf>
    <xf numFmtId="49" fontId="20" fillId="0" borderId="1" xfId="0" applyNumberFormat="1"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1" xfId="0" applyFont="1" applyFill="1" applyBorder="1" applyAlignment="1" applyProtection="1">
      <alignment horizontal="left" vertical="center"/>
    </xf>
    <xf numFmtId="0" fontId="20" fillId="0" borderId="1" xfId="0" applyFont="1" applyFill="1" applyBorder="1" applyAlignment="1" applyProtection="1">
      <alignment horizontal="left" vertical="center"/>
    </xf>
    <xf numFmtId="177" fontId="32" fillId="0" borderId="1" xfId="0" applyNumberFormat="1" applyFont="1" applyFill="1" applyBorder="1" applyAlignment="1" applyProtection="1">
      <alignment horizontal="center" vertical="center" wrapText="1"/>
    </xf>
    <xf numFmtId="177" fontId="31" fillId="0" borderId="1" xfId="0" applyNumberFormat="1" applyFont="1" applyFill="1" applyBorder="1" applyAlignment="1" applyProtection="1">
      <alignment horizontal="left" vertical="center" wrapText="1"/>
    </xf>
    <xf numFmtId="0" fontId="0" fillId="0" borderId="1" xfId="0" applyFont="1" applyFill="1" applyBorder="1" applyAlignment="1" applyProtection="1">
      <alignment horizontal="left" vertical="center"/>
    </xf>
    <xf numFmtId="0" fontId="15" fillId="0" borderId="1" xfId="0" applyFont="1" applyFill="1" applyBorder="1" applyAlignment="1" applyProtection="1">
      <alignment horizontal="left" vertical="center" wrapText="1"/>
    </xf>
    <xf numFmtId="49" fontId="20" fillId="0" borderId="1" xfId="0" applyNumberFormat="1" applyFont="1" applyFill="1" applyBorder="1" applyAlignment="1" applyProtection="1">
      <alignment horizontal="center" vertical="center" wrapText="1"/>
    </xf>
    <xf numFmtId="49" fontId="21" fillId="0" borderId="1" xfId="0" applyNumberFormat="1" applyFont="1" applyFill="1" applyBorder="1" applyAlignment="1" applyProtection="1">
      <alignment horizontal="center" vertical="center" wrapText="1"/>
    </xf>
    <xf numFmtId="0" fontId="31" fillId="0" borderId="1" xfId="0" applyNumberFormat="1" applyFont="1" applyFill="1" applyBorder="1" applyAlignment="1" applyProtection="1">
      <alignment horizontal="left" vertical="center" wrapText="1"/>
    </xf>
    <xf numFmtId="0" fontId="30" fillId="0" borderId="1" xfId="0" applyNumberFormat="1" applyFont="1" applyFill="1" applyBorder="1" applyAlignment="1" applyProtection="1">
      <alignment horizontal="center" vertical="center"/>
    </xf>
    <xf numFmtId="0" fontId="30" fillId="0" borderId="1" xfId="0" applyFont="1" applyFill="1" applyBorder="1" applyAlignment="1" applyProtection="1">
      <alignment horizontal="left" vertical="center"/>
    </xf>
    <xf numFmtId="0" fontId="15" fillId="0" borderId="1" xfId="0" applyNumberFormat="1" applyFont="1" applyFill="1" applyBorder="1" applyAlignment="1" applyProtection="1">
      <alignment horizontal="center" vertical="center"/>
    </xf>
    <xf numFmtId="0" fontId="33" fillId="0" borderId="1" xfId="0" applyFont="1" applyFill="1" applyBorder="1" applyAlignment="1" applyProtection="1">
      <alignment horizontal="justify" vertical="center" wrapText="1"/>
    </xf>
    <xf numFmtId="0" fontId="33" fillId="0" borderId="1" xfId="0" applyFont="1" applyFill="1" applyBorder="1" applyAlignment="1" applyProtection="1">
      <alignment vertical="center" wrapText="1"/>
    </xf>
    <xf numFmtId="0" fontId="33"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xf>
    <xf numFmtId="177" fontId="25" fillId="0" borderId="0" xfId="0" applyNumberFormat="1" applyFont="1" applyBorder="1" applyAlignment="1" applyProtection="1">
      <alignment horizontal="center" vertical="center"/>
    </xf>
    <xf numFmtId="0" fontId="25" fillId="0" borderId="0" xfId="0" applyFont="1" applyBorder="1" applyAlignment="1" applyProtection="1">
      <alignment horizontal="center" vertical="center"/>
    </xf>
    <xf numFmtId="177" fontId="25" fillId="0" borderId="0" xfId="0" applyNumberFormat="1" applyFont="1" applyBorder="1" applyAlignment="1" applyProtection="1">
      <alignment vertical="center"/>
    </xf>
    <xf numFmtId="0" fontId="25" fillId="0" borderId="0" xfId="0" applyNumberFormat="1" applyFont="1" applyBorder="1" applyAlignment="1" applyProtection="1">
      <alignment horizontal="center" vertical="center"/>
    </xf>
    <xf numFmtId="0" fontId="17" fillId="3" borderId="2" xfId="0" applyFont="1" applyFill="1" applyBorder="1" applyAlignment="1" applyProtection="1">
      <alignment horizontal="center" vertical="center"/>
    </xf>
    <xf numFmtId="0" fontId="18" fillId="3" borderId="3" xfId="0" applyFont="1" applyFill="1" applyBorder="1" applyAlignment="1" applyProtection="1">
      <alignment horizontal="center" vertical="center"/>
    </xf>
    <xf numFmtId="0" fontId="18" fillId="3" borderId="4" xfId="0" applyFont="1" applyFill="1" applyBorder="1" applyAlignment="1" applyProtection="1">
      <alignment horizontal="center" vertical="center"/>
    </xf>
    <xf numFmtId="177" fontId="17" fillId="3" borderId="5" xfId="0" applyNumberFormat="1" applyFont="1" applyFill="1" applyBorder="1" applyAlignment="1" applyProtection="1">
      <alignment horizontal="center" vertical="center" wrapText="1"/>
    </xf>
    <xf numFmtId="177" fontId="17" fillId="3" borderId="1" xfId="0" applyNumberFormat="1" applyFont="1" applyFill="1" applyBorder="1" applyAlignment="1" applyProtection="1">
      <alignment vertical="center" wrapText="1"/>
    </xf>
    <xf numFmtId="0" fontId="18" fillId="3" borderId="1" xfId="0" applyNumberFormat="1" applyFont="1" applyFill="1" applyBorder="1" applyAlignment="1" applyProtection="1">
      <alignment horizontal="center" vertical="center" wrapText="1"/>
    </xf>
    <xf numFmtId="0" fontId="17" fillId="3" borderId="5" xfId="0" applyFont="1" applyFill="1" applyBorder="1" applyAlignment="1" applyProtection="1">
      <alignment horizontal="center" vertical="center"/>
    </xf>
    <xf numFmtId="177" fontId="18" fillId="3" borderId="6" xfId="0" applyNumberFormat="1" applyFont="1" applyFill="1" applyBorder="1" applyAlignment="1" applyProtection="1">
      <alignment horizontal="center" vertical="center" wrapText="1"/>
    </xf>
    <xf numFmtId="177" fontId="17" fillId="3" borderId="6" xfId="0" applyNumberFormat="1" applyFont="1" applyFill="1" applyBorder="1" applyAlignment="1" applyProtection="1">
      <alignment vertical="center" wrapText="1"/>
    </xf>
    <xf numFmtId="0" fontId="17" fillId="3" borderId="6"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center" vertical="center" wrapText="1"/>
    </xf>
    <xf numFmtId="177" fontId="36" fillId="7" borderId="6" xfId="0" applyNumberFormat="1" applyFont="1" applyFill="1" applyBorder="1" applyAlignment="1" applyProtection="1">
      <alignment horizontal="center" vertical="center"/>
    </xf>
    <xf numFmtId="179" fontId="35" fillId="4" borderId="6" xfId="0" applyNumberFormat="1" applyFont="1" applyFill="1" applyBorder="1" applyAlignment="1" applyProtection="1">
      <alignment horizontal="center" vertical="center" wrapText="1"/>
    </xf>
    <xf numFmtId="49" fontId="18" fillId="4" borderId="6" xfId="0" applyNumberFormat="1" applyFont="1" applyFill="1" applyBorder="1" applyAlignment="1" applyProtection="1">
      <alignment horizontal="center" vertical="center" wrapText="1"/>
    </xf>
    <xf numFmtId="178" fontId="36" fillId="7" borderId="6" xfId="0" applyNumberFormat="1" applyFont="1" applyFill="1" applyBorder="1" applyAlignment="1" applyProtection="1">
      <alignment horizontal="center" vertical="center"/>
    </xf>
    <xf numFmtId="177" fontId="18" fillId="5" borderId="1" xfId="0" applyNumberFormat="1" applyFont="1" applyFill="1" applyBorder="1" applyAlignment="1" applyProtection="1">
      <alignment horizontal="center" vertical="center" wrapText="1"/>
    </xf>
    <xf numFmtId="178" fontId="18" fillId="5" borderId="1" xfId="0" applyNumberFormat="1" applyFont="1" applyFill="1" applyBorder="1" applyAlignment="1" applyProtection="1">
      <alignment horizontal="center" vertical="center" wrapText="1"/>
    </xf>
    <xf numFmtId="0" fontId="17" fillId="6" borderId="1" xfId="0" applyNumberFormat="1" applyFont="1" applyFill="1" applyBorder="1" applyAlignment="1" applyProtection="1">
      <alignment horizontal="center" vertical="center" wrapText="1"/>
    </xf>
    <xf numFmtId="0" fontId="15" fillId="6" borderId="1" xfId="0" applyNumberFormat="1" applyFont="1" applyFill="1" applyBorder="1" applyAlignment="1" applyProtection="1">
      <alignment horizontal="center" vertical="center" wrapText="1"/>
    </xf>
    <xf numFmtId="177" fontId="18" fillId="6" borderId="1" xfId="0" applyNumberFormat="1" applyFont="1" applyFill="1" applyBorder="1" applyAlignment="1" applyProtection="1">
      <alignment horizontal="center" vertical="center" wrapText="1"/>
    </xf>
    <xf numFmtId="178" fontId="18" fillId="6" borderId="1"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31" fillId="0" borderId="1" xfId="0" applyFont="1" applyFill="1" applyBorder="1" applyAlignment="1" applyProtection="1">
      <alignment vertical="center" wrapText="1"/>
    </xf>
    <xf numFmtId="180" fontId="37" fillId="0" borderId="1" xfId="0" applyNumberFormat="1" applyFont="1" applyFill="1" applyBorder="1" applyAlignment="1" applyProtection="1">
      <alignment horizontal="center" vertical="center"/>
    </xf>
    <xf numFmtId="177" fontId="15" fillId="0" borderId="1" xfId="0" applyNumberFormat="1"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178" fontId="19" fillId="0" borderId="1" xfId="0" applyNumberFormat="1" applyFont="1" applyBorder="1" applyAlignment="1" applyProtection="1">
      <alignment horizontal="center" vertical="center"/>
    </xf>
    <xf numFmtId="178" fontId="20" fillId="0" borderId="1" xfId="0" applyNumberFormat="1" applyFont="1" applyBorder="1" applyAlignment="1" applyProtection="1">
      <alignment horizontal="center" vertical="center"/>
    </xf>
    <xf numFmtId="0" fontId="18" fillId="6"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177" fontId="37" fillId="3" borderId="1" xfId="0" applyNumberFormat="1" applyFont="1" applyFill="1" applyBorder="1" applyAlignment="1" applyProtection="1">
      <alignment horizontal="right" vertical="center" shrinkToFit="1"/>
    </xf>
    <xf numFmtId="0" fontId="31" fillId="0" borderId="1" xfId="0" applyNumberFormat="1" applyFont="1" applyFill="1" applyBorder="1" applyAlignment="1" applyProtection="1">
      <alignment vertical="center" wrapText="1"/>
    </xf>
    <xf numFmtId="177" fontId="37" fillId="3" borderId="1" xfId="0" applyNumberFormat="1" applyFont="1" applyFill="1" applyBorder="1" applyAlignment="1" applyProtection="1">
      <alignment horizontal="center" vertical="center" shrinkToFit="1"/>
    </xf>
    <xf numFmtId="176" fontId="37" fillId="0" borderId="1" xfId="0" applyNumberFormat="1" applyFont="1" applyFill="1" applyBorder="1" applyAlignment="1" applyProtection="1">
      <alignment horizontal="center" vertical="center"/>
    </xf>
    <xf numFmtId="43" fontId="37" fillId="3" borderId="1" xfId="0" applyNumberFormat="1" applyFont="1" applyFill="1" applyBorder="1" applyAlignment="1" applyProtection="1">
      <alignment horizontal="right" vertical="center" shrinkToFit="1"/>
    </xf>
    <xf numFmtId="43" fontId="37" fillId="3" borderId="1" xfId="0" applyNumberFormat="1" applyFont="1" applyFill="1" applyBorder="1" applyAlignment="1" applyProtection="1">
      <alignment vertical="center" shrinkToFit="1"/>
    </xf>
    <xf numFmtId="177" fontId="17" fillId="6" borderId="1" xfId="0" applyNumberFormat="1" applyFont="1" applyFill="1" applyBorder="1" applyAlignment="1" applyProtection="1">
      <alignment horizontal="center" vertical="center" wrapText="1"/>
    </xf>
    <xf numFmtId="178" fontId="25" fillId="0" borderId="0" xfId="0" applyNumberFormat="1" applyFont="1" applyBorder="1" applyAlignment="1" applyProtection="1">
      <alignment horizontal="center" vertical="center"/>
    </xf>
    <xf numFmtId="10" fontId="25" fillId="0" borderId="0" xfId="0" applyNumberFormat="1" applyFont="1" applyBorder="1" applyAlignment="1" applyProtection="1">
      <alignment horizontal="center" vertical="center"/>
    </xf>
    <xf numFmtId="178" fontId="17" fillId="3" borderId="5" xfId="0" applyNumberFormat="1" applyFont="1" applyFill="1" applyBorder="1" applyAlignment="1" applyProtection="1">
      <alignment horizontal="center" vertical="center" wrapText="1"/>
    </xf>
    <xf numFmtId="177" fontId="17" fillId="3" borderId="1" xfId="0" applyNumberFormat="1" applyFont="1" applyFill="1" applyBorder="1" applyAlignment="1" applyProtection="1">
      <alignment horizontal="center" vertical="center" wrapText="1"/>
    </xf>
    <xf numFmtId="10" fontId="17" fillId="3" borderId="5" xfId="0" applyNumberFormat="1"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8" fontId="18" fillId="3" borderId="6" xfId="0" applyNumberFormat="1" applyFont="1" applyFill="1" applyBorder="1" applyAlignment="1" applyProtection="1">
      <alignment horizontal="center" vertical="center" wrapText="1"/>
    </xf>
    <xf numFmtId="177" fontId="18" fillId="3" borderId="1" xfId="0" applyNumberFormat="1" applyFont="1" applyFill="1" applyBorder="1" applyAlignment="1" applyProtection="1">
      <alignment horizontal="center" vertical="center" wrapText="1"/>
    </xf>
    <xf numFmtId="10" fontId="18" fillId="3" borderId="6" xfId="0" applyNumberFormat="1" applyFont="1" applyFill="1" applyBorder="1" applyAlignment="1" applyProtection="1">
      <alignment horizontal="center" vertical="center" wrapText="1"/>
    </xf>
    <xf numFmtId="0" fontId="18" fillId="3" borderId="1" xfId="0" applyFont="1" applyFill="1" applyBorder="1" applyAlignment="1" applyProtection="1">
      <alignment horizontal="center" vertical="center" wrapText="1"/>
    </xf>
    <xf numFmtId="0" fontId="18" fillId="3" borderId="12" xfId="0" applyFont="1" applyFill="1" applyBorder="1" applyAlignment="1" applyProtection="1">
      <alignment horizontal="center" vertical="center" wrapText="1"/>
    </xf>
    <xf numFmtId="10" fontId="18" fillId="4" borderId="1" xfId="0" applyNumberFormat="1" applyFont="1" applyFill="1" applyBorder="1" applyAlignment="1" applyProtection="1">
      <alignment horizontal="center" vertical="center"/>
    </xf>
    <xf numFmtId="10" fontId="18" fillId="5" borderId="1" xfId="0" applyNumberFormat="1" applyFont="1" applyFill="1" applyBorder="1" applyAlignment="1" applyProtection="1">
      <alignment horizontal="center" vertical="center" wrapText="1"/>
    </xf>
    <xf numFmtId="10" fontId="18" fillId="6" borderId="1" xfId="0" applyNumberFormat="1" applyFont="1" applyFill="1" applyBorder="1" applyAlignment="1" applyProtection="1">
      <alignment horizontal="center" vertical="center" wrapText="1"/>
    </xf>
    <xf numFmtId="0" fontId="18" fillId="6" borderId="1" xfId="0" applyFont="1" applyFill="1" applyBorder="1" applyAlignment="1" applyProtection="1">
      <alignment vertical="center" wrapText="1"/>
    </xf>
    <xf numFmtId="177" fontId="19" fillId="0" borderId="1" xfId="0" applyNumberFormat="1" applyFont="1" applyBorder="1" applyAlignment="1" applyProtection="1">
      <alignment horizontal="center" vertical="center"/>
    </xf>
    <xf numFmtId="10" fontId="19" fillId="0" borderId="1" xfId="0" applyNumberFormat="1" applyFont="1" applyBorder="1" applyAlignment="1" applyProtection="1">
      <alignment horizontal="center" vertical="center"/>
    </xf>
    <xf numFmtId="0" fontId="19" fillId="0" borderId="1" xfId="0" applyFont="1" applyBorder="1" applyAlignment="1" applyProtection="1">
      <alignment horizontal="center" vertical="center"/>
    </xf>
    <xf numFmtId="0" fontId="30" fillId="0" borderId="1" xfId="0" applyFont="1" applyBorder="1" applyAlignment="1" applyProtection="1">
      <alignment vertical="center" wrapText="1"/>
    </xf>
    <xf numFmtId="177" fontId="20" fillId="0" borderId="1" xfId="0" applyNumberFormat="1" applyFont="1" applyBorder="1" applyAlignment="1" applyProtection="1">
      <alignment horizontal="center" vertical="center"/>
    </xf>
    <xf numFmtId="10" fontId="20" fillId="0" borderId="1" xfId="0" applyNumberFormat="1" applyFont="1" applyBorder="1" applyAlignment="1" applyProtection="1">
      <alignment horizontal="center" vertical="center"/>
    </xf>
    <xf numFmtId="0" fontId="20" fillId="0" borderId="1" xfId="0" applyFont="1" applyBorder="1" applyAlignment="1" applyProtection="1">
      <alignment horizontal="center" vertical="center"/>
    </xf>
    <xf numFmtId="0" fontId="15" fillId="0" borderId="1" xfId="0" applyFont="1" applyBorder="1" applyAlignment="1" applyProtection="1">
      <alignment vertical="center"/>
    </xf>
    <xf numFmtId="0" fontId="20" fillId="0" borderId="1" xfId="0" applyFont="1" applyBorder="1" applyAlignment="1" applyProtection="1">
      <alignment vertical="center"/>
    </xf>
    <xf numFmtId="177" fontId="15" fillId="0" borderId="1" xfId="0" applyNumberFormat="1" applyFont="1" applyBorder="1" applyAlignment="1" applyProtection="1">
      <alignment vertical="center" wrapText="1"/>
    </xf>
    <xf numFmtId="0" fontId="19" fillId="0" borderId="1" xfId="0" applyFont="1" applyBorder="1" applyAlignment="1" applyProtection="1">
      <alignment vertical="center"/>
    </xf>
    <xf numFmtId="177" fontId="20" fillId="0" borderId="1" xfId="0" applyNumberFormat="1" applyFont="1" applyFill="1" applyBorder="1" applyAlignment="1" applyProtection="1">
      <alignment horizontal="center" vertical="center" wrapText="1"/>
    </xf>
    <xf numFmtId="0" fontId="20" fillId="0" borderId="1"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15" fillId="0" borderId="1" xfId="0" applyFont="1" applyBorder="1" applyAlignment="1" applyProtection="1">
      <alignment vertical="center" wrapText="1"/>
    </xf>
    <xf numFmtId="0" fontId="15" fillId="0" borderId="1" xfId="0" applyFont="1" applyFill="1" applyBorder="1" applyAlignment="1" applyProtection="1">
      <alignment vertical="center" wrapText="1"/>
    </xf>
    <xf numFmtId="0" fontId="18" fillId="5" borderId="1" xfId="0" applyFont="1" applyFill="1" applyBorder="1" applyAlignment="1" applyProtection="1">
      <alignment vertical="center" wrapText="1"/>
    </xf>
    <xf numFmtId="49" fontId="38" fillId="0" borderId="1" xfId="59" applyNumberFormat="1" applyFont="1" applyBorder="1" applyAlignment="1">
      <alignment horizontal="left" vertical="center" wrapText="1"/>
    </xf>
    <xf numFmtId="0" fontId="15" fillId="3" borderId="1" xfId="0" applyNumberFormat="1"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xf>
    <xf numFmtId="0" fontId="39" fillId="0" borderId="1" xfId="0" applyNumberFormat="1" applyFont="1" applyFill="1" applyBorder="1" applyAlignment="1" applyProtection="1">
      <alignment horizontal="left" vertical="center" wrapText="1"/>
    </xf>
    <xf numFmtId="177" fontId="37" fillId="0" borderId="1" xfId="0" applyNumberFormat="1" applyFont="1" applyFill="1" applyBorder="1" applyAlignment="1" applyProtection="1">
      <alignment horizontal="center" vertical="center" shrinkToFit="1"/>
    </xf>
    <xf numFmtId="178" fontId="19" fillId="0" borderId="1" xfId="0" applyNumberFormat="1" applyFont="1" applyFill="1" applyBorder="1" applyAlignment="1" applyProtection="1">
      <alignment horizontal="center" vertical="center"/>
    </xf>
    <xf numFmtId="177" fontId="37" fillId="0" borderId="1" xfId="0" applyNumberFormat="1" applyFont="1" applyFill="1" applyBorder="1" applyAlignment="1" applyProtection="1">
      <alignment horizontal="right" vertical="center" wrapText="1" shrinkToFit="1"/>
    </xf>
    <xf numFmtId="177" fontId="37" fillId="0" borderId="1" xfId="0" applyNumberFormat="1" applyFont="1" applyFill="1" applyBorder="1" applyAlignment="1" applyProtection="1">
      <alignment vertical="center" wrapText="1" shrinkToFit="1"/>
    </xf>
    <xf numFmtId="177" fontId="21" fillId="0" borderId="1" xfId="0" applyNumberFormat="1" applyFont="1" applyFill="1" applyBorder="1" applyAlignment="1" applyProtection="1">
      <alignment horizontal="center" vertical="center" wrapText="1"/>
    </xf>
    <xf numFmtId="0" fontId="18" fillId="3" borderId="1" xfId="0" applyFont="1" applyFill="1" applyBorder="1" applyAlignment="1" applyProtection="1">
      <alignment horizontal="center" vertical="center"/>
    </xf>
    <xf numFmtId="176" fontId="37" fillId="0" borderId="1" xfId="0" applyNumberFormat="1" applyFont="1" applyFill="1" applyBorder="1" applyAlignment="1" applyProtection="1">
      <alignment horizontal="right" vertical="center" wrapText="1" shrinkToFit="1"/>
    </xf>
    <xf numFmtId="176" fontId="40" fillId="0" borderId="1" xfId="0" applyNumberFormat="1" applyFont="1" applyFill="1" applyBorder="1" applyAlignment="1" applyProtection="1">
      <alignment horizontal="right" vertical="center" wrapText="1"/>
    </xf>
    <xf numFmtId="177" fontId="40" fillId="0" borderId="1" xfId="0" applyNumberFormat="1" applyFont="1" applyFill="1" applyBorder="1" applyAlignment="1" applyProtection="1">
      <alignment horizontal="right" vertical="center" wrapText="1"/>
    </xf>
    <xf numFmtId="10" fontId="19" fillId="0" borderId="1" xfId="0" applyNumberFormat="1" applyFont="1" applyFill="1" applyBorder="1" applyAlignment="1" applyProtection="1">
      <alignment horizontal="center" vertical="center"/>
    </xf>
    <xf numFmtId="0" fontId="19" fillId="0" borderId="1" xfId="0" applyFont="1" applyFill="1" applyBorder="1" applyAlignment="1" applyProtection="1">
      <alignment horizontal="center" vertical="center"/>
    </xf>
    <xf numFmtId="0" fontId="19" fillId="0" borderId="0" xfId="0" applyFont="1" applyFill="1" applyAlignment="1" applyProtection="1">
      <alignment vertical="center"/>
    </xf>
    <xf numFmtId="178" fontId="20" fillId="0" borderId="1" xfId="0" applyNumberFormat="1" applyFont="1" applyFill="1" applyBorder="1" applyAlignment="1" applyProtection="1">
      <alignment horizontal="center" vertical="center" wrapText="1"/>
    </xf>
    <xf numFmtId="0" fontId="30" fillId="0" borderId="1" xfId="0" applyFont="1" applyBorder="1" applyAlignment="1" applyProtection="1">
      <alignment vertical="center"/>
    </xf>
    <xf numFmtId="49" fontId="21" fillId="0" borderId="0" xfId="0" applyNumberFormat="1" applyFont="1" applyAlignment="1" applyProtection="1">
      <alignment vertical="center"/>
    </xf>
    <xf numFmtId="0" fontId="19" fillId="0" borderId="0" xfId="0" applyFont="1" applyFill="1" applyAlignment="1" applyProtection="1">
      <alignment horizontal="left"/>
    </xf>
    <xf numFmtId="0" fontId="41" fillId="0" borderId="0" xfId="0" applyFont="1" applyFill="1" applyAlignment="1" applyProtection="1">
      <alignment horizontal="center" vertical="center"/>
    </xf>
    <xf numFmtId="0" fontId="18" fillId="3" borderId="0" xfId="0" applyFont="1" applyFill="1" applyAlignment="1" applyProtection="1"/>
    <xf numFmtId="0" fontId="22" fillId="3" borderId="0" xfId="0" applyFont="1" applyFill="1" applyAlignment="1" applyProtection="1"/>
    <xf numFmtId="177" fontId="22" fillId="3" borderId="0" xfId="0" applyNumberFormat="1" applyFont="1" applyFill="1" applyAlignment="1" applyProtection="1"/>
    <xf numFmtId="49" fontId="19" fillId="0" borderId="0" xfId="0" applyNumberFormat="1" applyFont="1" applyAlignment="1" applyProtection="1">
      <alignment vertical="center"/>
    </xf>
    <xf numFmtId="178" fontId="21" fillId="0" borderId="0" xfId="0" applyNumberFormat="1" applyFont="1" applyAlignment="1" applyProtection="1">
      <alignment horizontal="center" vertical="center"/>
    </xf>
    <xf numFmtId="49" fontId="42" fillId="0" borderId="0" xfId="0" applyNumberFormat="1" applyFont="1" applyBorder="1" applyAlignment="1" applyProtection="1">
      <alignment horizontal="center" vertical="center"/>
    </xf>
    <xf numFmtId="49" fontId="29" fillId="3" borderId="5" xfId="0" applyNumberFormat="1" applyFont="1" applyFill="1" applyBorder="1" applyAlignment="1" applyProtection="1">
      <alignment horizontal="center" vertical="center" wrapText="1"/>
    </xf>
    <xf numFmtId="49" fontId="18" fillId="3" borderId="5" xfId="0" applyNumberFormat="1" applyFont="1" applyFill="1" applyBorder="1" applyAlignment="1" applyProtection="1">
      <alignment horizontal="center" vertical="center" wrapText="1"/>
    </xf>
    <xf numFmtId="0" fontId="28" fillId="3" borderId="7" xfId="0" applyFont="1" applyFill="1" applyBorder="1" applyAlignment="1" applyProtection="1">
      <alignment horizontal="center" vertical="center" wrapText="1"/>
    </xf>
    <xf numFmtId="0" fontId="28" fillId="3" borderId="5" xfId="0" applyFont="1" applyFill="1" applyBorder="1" applyAlignment="1" applyProtection="1">
      <alignment horizontal="center" vertical="center" wrapText="1"/>
    </xf>
    <xf numFmtId="0" fontId="43" fillId="3" borderId="5" xfId="0" applyFont="1" applyFill="1" applyBorder="1" applyAlignment="1" applyProtection="1">
      <alignment horizontal="center" vertical="center" wrapText="1"/>
    </xf>
    <xf numFmtId="0" fontId="28" fillId="3" borderId="1" xfId="0" applyFont="1" applyFill="1" applyBorder="1" applyAlignment="1" applyProtection="1">
      <alignment horizontal="center" vertical="center" wrapText="1"/>
    </xf>
    <xf numFmtId="0" fontId="44" fillId="3" borderId="6" xfId="0" applyFont="1" applyFill="1" applyBorder="1" applyAlignment="1" applyProtection="1">
      <alignment horizontal="center" vertical="center" wrapText="1"/>
    </xf>
    <xf numFmtId="49" fontId="18" fillId="4" borderId="2" xfId="0" applyNumberFormat="1" applyFont="1" applyFill="1" applyBorder="1" applyAlignment="1" applyProtection="1">
      <alignment horizontal="center" vertical="center" wrapText="1"/>
    </xf>
    <xf numFmtId="49" fontId="18" fillId="4" borderId="3" xfId="0" applyNumberFormat="1" applyFont="1" applyFill="1" applyBorder="1" applyAlignment="1" applyProtection="1">
      <alignment horizontal="center" vertical="center" wrapText="1"/>
    </xf>
    <xf numFmtId="49" fontId="18" fillId="4" borderId="4" xfId="0" applyNumberFormat="1" applyFont="1" applyFill="1" applyBorder="1" applyAlignment="1" applyProtection="1">
      <alignment horizontal="center" vertical="center" wrapText="1"/>
    </xf>
    <xf numFmtId="0" fontId="42" fillId="4" borderId="6" xfId="0" applyFont="1" applyFill="1" applyBorder="1" applyAlignment="1" applyProtection="1">
      <alignment horizontal="center" vertical="center" wrapText="1"/>
    </xf>
    <xf numFmtId="49" fontId="18" fillId="5" borderId="1" xfId="0" applyNumberFormat="1" applyFont="1" applyFill="1" applyBorder="1" applyAlignment="1" applyProtection="1">
      <alignment horizontal="center" vertical="center" wrapText="1"/>
    </xf>
    <xf numFmtId="49" fontId="17" fillId="5" borderId="4" xfId="0" applyNumberFormat="1" applyFont="1" applyFill="1" applyBorder="1" applyAlignment="1" applyProtection="1">
      <alignment horizontal="center" vertical="center" wrapText="1"/>
    </xf>
    <xf numFmtId="0" fontId="18" fillId="5" borderId="6" xfId="0" applyFont="1" applyFill="1" applyBorder="1" applyAlignment="1" applyProtection="1">
      <alignment horizontal="left" vertical="center" wrapText="1"/>
    </xf>
    <xf numFmtId="0" fontId="18"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49" fontId="18" fillId="6" borderId="1" xfId="0" applyNumberFormat="1" applyFont="1" applyFill="1" applyBorder="1" applyAlignment="1" applyProtection="1">
      <alignment horizontal="center" vertical="center" wrapText="1"/>
    </xf>
    <xf numFmtId="49" fontId="17" fillId="6" borderId="4" xfId="0" applyNumberFormat="1" applyFont="1" applyFill="1" applyBorder="1" applyAlignment="1" applyProtection="1">
      <alignment horizontal="center" vertical="center" wrapText="1"/>
    </xf>
    <xf numFmtId="0" fontId="18" fillId="6" borderId="6" xfId="0" applyFont="1" applyFill="1" applyBorder="1" applyAlignment="1" applyProtection="1">
      <alignment horizontal="left" vertical="center" wrapText="1"/>
    </xf>
    <xf numFmtId="0" fontId="18" fillId="6" borderId="6" xfId="0" applyFont="1" applyFill="1" applyBorder="1" applyAlignment="1" applyProtection="1">
      <alignment horizontal="center" vertical="center" wrapText="1"/>
    </xf>
    <xf numFmtId="0" fontId="42" fillId="6" borderId="6" xfId="0" applyFont="1" applyFill="1" applyBorder="1" applyAlignment="1" applyProtection="1">
      <alignment horizontal="center" vertical="center" wrapText="1"/>
    </xf>
    <xf numFmtId="49" fontId="21" fillId="0" borderId="1" xfId="0" applyNumberFormat="1" applyFont="1" applyFill="1" applyBorder="1" applyAlignment="1" applyProtection="1">
      <alignment horizontal="center" vertical="center"/>
    </xf>
    <xf numFmtId="0" fontId="14" fillId="0" borderId="1" xfId="0" applyFont="1" applyFill="1" applyBorder="1" applyAlignment="1" applyProtection="1">
      <alignment horizontal="center" vertical="center" wrapText="1"/>
    </xf>
    <xf numFmtId="0" fontId="45" fillId="0" borderId="4" xfId="0" applyNumberFormat="1"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xf>
    <xf numFmtId="0" fontId="47" fillId="0" borderId="1" xfId="0" applyFont="1" applyFill="1" applyBorder="1" applyAlignment="1" applyProtection="1">
      <alignment horizontal="left" vertical="center"/>
    </xf>
    <xf numFmtId="0" fontId="47" fillId="0" borderId="1" xfId="0" applyFont="1" applyFill="1" applyBorder="1" applyAlignment="1" applyProtection="1">
      <alignment horizontal="left" vertical="center" wrapText="1"/>
    </xf>
    <xf numFmtId="0" fontId="46" fillId="0" borderId="1" xfId="0" applyNumberFormat="1" applyFont="1" applyFill="1" applyBorder="1" applyAlignment="1" applyProtection="1">
      <alignment horizontal="center" vertical="center" wrapText="1"/>
    </xf>
    <xf numFmtId="0" fontId="48"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left" vertical="center" wrapText="1"/>
    </xf>
    <xf numFmtId="0" fontId="41" fillId="0" borderId="1" xfId="0" applyFont="1" applyFill="1" applyBorder="1" applyAlignment="1" applyProtection="1">
      <alignment horizontal="left" vertical="center"/>
    </xf>
    <xf numFmtId="0" fontId="49" fillId="0" borderId="1" xfId="0" applyNumberFormat="1" applyFont="1" applyFill="1" applyBorder="1" applyAlignment="1" applyProtection="1">
      <alignment horizontal="left" vertical="center" wrapText="1"/>
    </xf>
    <xf numFmtId="0" fontId="50" fillId="0" borderId="1" xfId="0" applyFont="1" applyFill="1" applyBorder="1" applyAlignment="1" applyProtection="1">
      <alignment horizontal="left" vertical="center"/>
    </xf>
    <xf numFmtId="0" fontId="14" fillId="3" borderId="1" xfId="0" applyFont="1" applyFill="1" applyBorder="1" applyAlignment="1" applyProtection="1">
      <alignment horizontal="left" vertical="center" wrapText="1"/>
    </xf>
    <xf numFmtId="0" fontId="48" fillId="0" borderId="1" xfId="0" applyNumberFormat="1" applyFont="1" applyFill="1" applyBorder="1" applyAlignment="1" applyProtection="1">
      <alignment horizontal="left" vertical="center" wrapText="1"/>
    </xf>
    <xf numFmtId="0" fontId="14" fillId="3" borderId="4" xfId="0" applyFont="1" applyFill="1" applyBorder="1" applyAlignment="1" applyProtection="1">
      <alignment horizontal="left" vertical="center" wrapText="1"/>
    </xf>
    <xf numFmtId="0" fontId="14" fillId="0" borderId="6" xfId="0"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left" vertical="center" wrapText="1"/>
    </xf>
    <xf numFmtId="0" fontId="51" fillId="0" borderId="1" xfId="0" applyFont="1" applyFill="1" applyBorder="1" applyAlignment="1" applyProtection="1">
      <alignment horizontal="left" vertical="center" wrapText="1"/>
    </xf>
    <xf numFmtId="0" fontId="18" fillId="3" borderId="2" xfId="0" applyFont="1" applyFill="1" applyBorder="1" applyAlignment="1" applyProtection="1">
      <alignment horizontal="center" vertical="center"/>
    </xf>
    <xf numFmtId="0" fontId="18" fillId="3" borderId="5" xfId="0" applyFont="1" applyFill="1" applyBorder="1" applyAlignment="1" applyProtection="1">
      <alignment horizontal="center" vertical="center"/>
    </xf>
    <xf numFmtId="0" fontId="18" fillId="3" borderId="5" xfId="0" applyFont="1" applyFill="1" applyBorder="1" applyAlignment="1" applyProtection="1">
      <alignment horizontal="center" vertical="center" wrapText="1"/>
    </xf>
    <xf numFmtId="177" fontId="17" fillId="3" borderId="6" xfId="0" applyNumberFormat="1" applyFont="1" applyFill="1" applyBorder="1" applyAlignment="1" applyProtection="1">
      <alignment horizontal="center" vertical="center" wrapText="1"/>
    </xf>
    <xf numFmtId="0" fontId="18" fillId="4" borderId="1" xfId="0" applyFont="1" applyFill="1" applyBorder="1" applyAlignment="1" applyProtection="1">
      <alignment horizontal="center" vertical="center"/>
    </xf>
    <xf numFmtId="177" fontId="18" fillId="4" borderId="1" xfId="0" applyNumberFormat="1" applyFont="1" applyFill="1" applyBorder="1" applyAlignment="1" applyProtection="1">
      <alignment horizontal="center" vertical="center"/>
    </xf>
    <xf numFmtId="181" fontId="18" fillId="4" borderId="1" xfId="0" applyNumberFormat="1" applyFont="1" applyFill="1" applyBorder="1" applyAlignment="1" applyProtection="1">
      <alignment horizontal="center" vertical="center"/>
    </xf>
    <xf numFmtId="0" fontId="18" fillId="5" borderId="1" xfId="0" applyFont="1" applyFill="1" applyBorder="1" applyAlignment="1" applyProtection="1">
      <alignment horizontal="center" vertical="center"/>
    </xf>
    <xf numFmtId="177" fontId="18" fillId="5" borderId="1" xfId="0" applyNumberFormat="1" applyFont="1" applyFill="1" applyBorder="1" applyAlignment="1" applyProtection="1">
      <alignment horizontal="center" vertical="center"/>
    </xf>
    <xf numFmtId="181" fontId="18" fillId="5" borderId="1" xfId="0" applyNumberFormat="1" applyFont="1" applyFill="1" applyBorder="1" applyAlignment="1" applyProtection="1">
      <alignment horizontal="center" vertical="center"/>
    </xf>
    <xf numFmtId="177" fontId="18" fillId="6" borderId="1" xfId="0" applyNumberFormat="1" applyFont="1" applyFill="1" applyBorder="1" applyAlignment="1" applyProtection="1">
      <alignment horizontal="center" vertical="center"/>
    </xf>
    <xf numFmtId="181" fontId="18" fillId="6"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vertical="center" wrapText="1"/>
    </xf>
    <xf numFmtId="0" fontId="52" fillId="0" borderId="1" xfId="0" applyFont="1" applyFill="1" applyBorder="1" applyAlignment="1" applyProtection="1">
      <alignment vertical="center" wrapText="1"/>
    </xf>
    <xf numFmtId="179" fontId="37" fillId="0" borderId="1" xfId="0" applyNumberFormat="1" applyFont="1" applyFill="1" applyBorder="1" applyAlignment="1" applyProtection="1">
      <alignment horizontal="right" vertical="center" wrapText="1"/>
    </xf>
    <xf numFmtId="177" fontId="19" fillId="3" borderId="1" xfId="0" applyNumberFormat="1" applyFont="1" applyFill="1" applyBorder="1" applyAlignment="1" applyProtection="1">
      <alignment vertical="center"/>
    </xf>
    <xf numFmtId="176" fontId="37" fillId="0" borderId="1" xfId="0" applyNumberFormat="1" applyFont="1" applyFill="1" applyBorder="1" applyAlignment="1" applyProtection="1">
      <alignment vertical="center"/>
    </xf>
    <xf numFmtId="176" fontId="37" fillId="0" borderId="1" xfId="0" applyNumberFormat="1" applyFont="1" applyFill="1" applyBorder="1" applyAlignment="1" applyProtection="1">
      <alignment horizontal="right" vertical="center" shrinkToFit="1"/>
    </xf>
    <xf numFmtId="43" fontId="37" fillId="0" borderId="1" xfId="0" applyNumberFormat="1" applyFont="1" applyFill="1" applyBorder="1" applyAlignment="1" applyProtection="1">
      <alignment horizontal="right" vertical="center" shrinkToFit="1"/>
    </xf>
    <xf numFmtId="177" fontId="37" fillId="0" borderId="1" xfId="0" applyNumberFormat="1" applyFont="1" applyFill="1" applyBorder="1" applyAlignment="1" applyProtection="1">
      <alignment horizontal="right" vertical="center" shrinkToFit="1"/>
    </xf>
    <xf numFmtId="177" fontId="37" fillId="0" borderId="1" xfId="0" applyNumberFormat="1" applyFont="1" applyFill="1" applyBorder="1" applyAlignment="1" applyProtection="1">
      <alignment horizontal="right" vertical="center" wrapText="1"/>
    </xf>
    <xf numFmtId="4" fontId="37" fillId="0" borderId="1" xfId="0" applyNumberFormat="1" applyFont="1" applyFill="1" applyBorder="1" applyAlignment="1" applyProtection="1">
      <alignment horizontal="right" vertical="center" wrapText="1"/>
    </xf>
    <xf numFmtId="0" fontId="52" fillId="0" borderId="1" xfId="0" applyFont="1" applyFill="1" applyBorder="1" applyAlignment="1" applyProtection="1">
      <alignment horizontal="center" vertical="center" wrapText="1"/>
    </xf>
    <xf numFmtId="177" fontId="19" fillId="0" borderId="1" xfId="0" applyNumberFormat="1" applyFont="1" applyFill="1" applyBorder="1" applyAlignment="1" applyProtection="1">
      <alignment vertical="center"/>
    </xf>
    <xf numFmtId="10" fontId="18" fillId="0" borderId="0" xfId="0" applyNumberFormat="1" applyFont="1" applyBorder="1" applyAlignment="1" applyProtection="1">
      <alignment horizontal="center" vertical="center"/>
    </xf>
    <xf numFmtId="0" fontId="42" fillId="0" borderId="0" xfId="0" applyFont="1" applyBorder="1" applyAlignment="1" applyProtection="1">
      <alignment horizontal="center" vertical="center"/>
    </xf>
    <xf numFmtId="178" fontId="18" fillId="3" borderId="1" xfId="0" applyNumberFormat="1" applyFont="1" applyFill="1" applyBorder="1" applyAlignment="1" applyProtection="1">
      <alignment horizontal="center" vertical="center" wrapText="1"/>
    </xf>
    <xf numFmtId="0" fontId="42" fillId="3" borderId="1" xfId="0" applyFont="1" applyFill="1" applyBorder="1" applyAlignment="1" applyProtection="1">
      <alignment horizontal="center" vertical="center" wrapText="1"/>
    </xf>
    <xf numFmtId="178" fontId="17" fillId="3" borderId="6" xfId="0" applyNumberFormat="1" applyFont="1" applyFill="1" applyBorder="1" applyAlignment="1" applyProtection="1">
      <alignment horizontal="center" vertical="center" wrapText="1"/>
    </xf>
    <xf numFmtId="178" fontId="18" fillId="4" borderId="1" xfId="0" applyNumberFormat="1" applyFont="1" applyFill="1" applyBorder="1" applyAlignment="1" applyProtection="1">
      <alignment horizontal="center" vertical="center"/>
    </xf>
    <xf numFmtId="0" fontId="11" fillId="4" borderId="6" xfId="0" applyFont="1" applyFill="1" applyBorder="1" applyAlignment="1" applyProtection="1">
      <alignment horizontal="center" vertical="center" wrapText="1"/>
    </xf>
    <xf numFmtId="178" fontId="18" fillId="5" borderId="1" xfId="0" applyNumberFormat="1" applyFont="1" applyFill="1" applyBorder="1" applyAlignment="1" applyProtection="1">
      <alignment horizontal="center" vertical="center"/>
    </xf>
    <xf numFmtId="178" fontId="18" fillId="6" borderId="1" xfId="0" applyNumberFormat="1" applyFont="1" applyFill="1" applyBorder="1" applyAlignment="1" applyProtection="1">
      <alignment horizontal="center" vertical="center"/>
    </xf>
    <xf numFmtId="10" fontId="42" fillId="6" borderId="1" xfId="0" applyNumberFormat="1" applyFont="1" applyFill="1" applyBorder="1" applyAlignment="1" applyProtection="1">
      <alignment horizontal="center" vertical="center" wrapText="1"/>
    </xf>
    <xf numFmtId="10" fontId="23" fillId="0" borderId="1" xfId="0" applyNumberFormat="1" applyFont="1" applyFill="1" applyBorder="1" applyAlignment="1" applyProtection="1">
      <alignment horizontal="center" vertical="center" wrapText="1"/>
    </xf>
    <xf numFmtId="177" fontId="19" fillId="3" borderId="1" xfId="0" applyNumberFormat="1" applyFont="1" applyFill="1" applyBorder="1" applyAlignment="1" applyProtection="1">
      <alignment horizontal="center" vertical="center"/>
    </xf>
    <xf numFmtId="177" fontId="19" fillId="0" borderId="1" xfId="0" applyNumberFormat="1" applyFont="1" applyFill="1" applyBorder="1" applyAlignment="1" applyProtection="1">
      <alignment horizontal="center" vertical="center"/>
    </xf>
    <xf numFmtId="0" fontId="30" fillId="0" borderId="1" xfId="0" applyFont="1" applyFill="1" applyBorder="1" applyAlignment="1" applyProtection="1">
      <alignment vertical="center"/>
    </xf>
    <xf numFmtId="0" fontId="20" fillId="0" borderId="1" xfId="0" applyNumberFormat="1" applyFont="1" applyFill="1" applyBorder="1" applyAlignment="1" applyProtection="1">
      <alignment horizontal="center" vertical="center" wrapText="1"/>
    </xf>
    <xf numFmtId="0" fontId="19" fillId="0" borderId="1" xfId="0" applyNumberFormat="1" applyFont="1" applyFill="1" applyBorder="1" applyAlignment="1" applyProtection="1">
      <alignment horizontal="center" vertical="center"/>
    </xf>
    <xf numFmtId="0" fontId="19" fillId="0" borderId="1" xfId="0" applyFont="1" applyFill="1" applyBorder="1" applyAlignment="1" applyProtection="1">
      <alignment vertical="center"/>
    </xf>
    <xf numFmtId="0" fontId="20" fillId="0" borderId="6" xfId="0" applyFont="1" applyFill="1" applyBorder="1" applyAlignment="1" applyProtection="1">
      <alignment vertical="center" wrapText="1"/>
    </xf>
    <xf numFmtId="0" fontId="19" fillId="0" borderId="1" xfId="0" applyFont="1" applyFill="1" applyBorder="1" applyAlignment="1" applyProtection="1">
      <alignment vertical="center" wrapText="1"/>
    </xf>
    <xf numFmtId="0" fontId="51" fillId="0" borderId="1" xfId="0" applyFont="1" applyFill="1" applyBorder="1" applyAlignment="1" applyProtection="1">
      <alignment horizontal="center" vertical="center" wrapText="1"/>
    </xf>
    <xf numFmtId="0" fontId="42" fillId="6" borderId="6" xfId="0" applyFont="1" applyFill="1" applyBorder="1" applyAlignment="1" applyProtection="1">
      <alignment horizontal="left" vertical="center" wrapText="1"/>
    </xf>
    <xf numFmtId="49" fontId="53" fillId="0" borderId="1" xfId="59" applyNumberFormat="1" applyFont="1" applyBorder="1" applyAlignment="1">
      <alignment horizontal="center" vertical="center" wrapText="1"/>
    </xf>
    <xf numFmtId="0" fontId="50" fillId="0" borderId="1" xfId="0" applyFont="1" applyFill="1" applyBorder="1" applyAlignment="1" applyProtection="1">
      <alignment horizontal="center" vertical="center"/>
    </xf>
    <xf numFmtId="0" fontId="46" fillId="0" borderId="6" xfId="0" applyNumberFormat="1"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48" fillId="0" borderId="1" xfId="0" applyFont="1" applyFill="1" applyBorder="1" applyAlignment="1" applyProtection="1">
      <alignment horizontal="left" vertical="center" wrapText="1"/>
    </xf>
    <xf numFmtId="49" fontId="53" fillId="0" borderId="4" xfId="59" applyNumberFormat="1" applyFont="1" applyBorder="1" applyAlignment="1">
      <alignment horizontal="center" vertical="center" wrapText="1"/>
    </xf>
    <xf numFmtId="0" fontId="47" fillId="0" borderId="6" xfId="0" applyFont="1" applyFill="1" applyBorder="1" applyAlignment="1" applyProtection="1">
      <alignment horizontal="left" vertical="center"/>
    </xf>
    <xf numFmtId="0" fontId="41" fillId="0" borderId="6" xfId="0" applyFont="1" applyFill="1" applyBorder="1" applyAlignment="1" applyProtection="1">
      <alignment horizontal="left" vertical="center"/>
    </xf>
    <xf numFmtId="0" fontId="50" fillId="0" borderId="6" xfId="0" applyFont="1" applyFill="1" applyBorder="1" applyAlignment="1" applyProtection="1">
      <alignment horizontal="center" vertical="center"/>
    </xf>
    <xf numFmtId="49" fontId="53" fillId="0" borderId="1" xfId="59" applyNumberFormat="1" applyFont="1" applyBorder="1" applyAlignment="1">
      <alignment horizontal="left" vertical="center" wrapText="1"/>
    </xf>
    <xf numFmtId="49" fontId="21" fillId="0" borderId="0" xfId="0" applyNumberFormat="1" applyFont="1" applyFill="1" applyAlignment="1" applyProtection="1">
      <alignment vertical="center"/>
    </xf>
    <xf numFmtId="177" fontId="54" fillId="3" borderId="1" xfId="0" applyNumberFormat="1" applyFont="1" applyFill="1" applyBorder="1" applyAlignment="1" applyProtection="1">
      <alignment horizontal="center" vertical="center" wrapText="1"/>
    </xf>
    <xf numFmtId="177" fontId="54" fillId="3" borderId="1" xfId="0" applyNumberFormat="1" applyFont="1" applyFill="1" applyBorder="1" applyAlignment="1" applyProtection="1">
      <alignment horizontal="right" vertical="center" wrapText="1"/>
    </xf>
    <xf numFmtId="0" fontId="23" fillId="0"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vertical="center" wrapText="1"/>
    </xf>
    <xf numFmtId="176" fontId="54" fillId="0" borderId="1" xfId="0" applyNumberFormat="1" applyFont="1" applyFill="1" applyBorder="1" applyAlignment="1" applyProtection="1">
      <alignment horizontal="right" vertical="center" wrapText="1"/>
    </xf>
    <xf numFmtId="176" fontId="54" fillId="0" borderId="1" xfId="0" applyNumberFormat="1" applyFont="1" applyFill="1" applyBorder="1" applyAlignment="1" applyProtection="1">
      <alignment horizontal="center" vertical="center" wrapText="1"/>
    </xf>
    <xf numFmtId="0" fontId="18" fillId="0" borderId="0" xfId="0" applyFont="1" applyFill="1" applyAlignment="1" applyProtection="1"/>
    <xf numFmtId="177" fontId="22" fillId="0" borderId="0" xfId="0" applyNumberFormat="1" applyFont="1" applyFill="1" applyAlignment="1" applyProtection="1"/>
    <xf numFmtId="49" fontId="19" fillId="0" borderId="0" xfId="0" applyNumberFormat="1" applyFont="1" applyFill="1" applyAlignment="1" applyProtection="1">
      <alignment vertical="center"/>
    </xf>
    <xf numFmtId="177" fontId="19" fillId="0" borderId="0" xfId="0" applyNumberFormat="1" applyFont="1" applyFill="1" applyAlignment="1" applyProtection="1">
      <alignment vertical="center"/>
    </xf>
    <xf numFmtId="0" fontId="15" fillId="0" borderId="6" xfId="0" applyFont="1" applyFill="1" applyBorder="1" applyAlignment="1" applyProtection="1">
      <alignment vertical="center" wrapText="1"/>
    </xf>
    <xf numFmtId="177" fontId="30" fillId="0" borderId="1" xfId="0" applyNumberFormat="1" applyFont="1" applyBorder="1" applyAlignment="1" applyProtection="1">
      <alignment vertical="center" wrapText="1"/>
    </xf>
    <xf numFmtId="0" fontId="30" fillId="0" borderId="6" xfId="0" applyFont="1" applyBorder="1" applyAlignment="1" applyProtection="1">
      <alignment vertical="center"/>
    </xf>
    <xf numFmtId="178" fontId="21" fillId="0" borderId="0" xfId="0" applyNumberFormat="1" applyFont="1" applyFill="1" applyAlignment="1" applyProtection="1">
      <alignment horizontal="center" vertical="center"/>
    </xf>
    <xf numFmtId="178" fontId="19" fillId="0" borderId="0" xfId="0" applyNumberFormat="1" applyFont="1" applyFill="1" applyAlignment="1" applyProtection="1">
      <alignment horizontal="center" vertical="center"/>
    </xf>
    <xf numFmtId="177" fontId="19" fillId="0" borderId="0" xfId="0" applyNumberFormat="1" applyFont="1" applyFill="1" applyAlignment="1" applyProtection="1">
      <alignment horizontal="center" vertical="center"/>
    </xf>
    <xf numFmtId="10" fontId="19" fillId="0" borderId="0" xfId="0" applyNumberFormat="1" applyFont="1" applyFill="1" applyAlignment="1" applyProtection="1">
      <alignment horizontal="center" vertical="center"/>
    </xf>
    <xf numFmtId="0" fontId="23" fillId="0" borderId="0" xfId="0" applyFont="1" applyFill="1" applyAlignment="1" applyProtection="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_需求汇总表（1-4）" xfId="13"/>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5" xfId="55"/>
    <cellStyle name="常规 7" xfId="56"/>
    <cellStyle name="常规 277" xfId="57"/>
    <cellStyle name="常规 3" xfId="58"/>
    <cellStyle name="Normal" xfId="59"/>
    <cellStyle name="常规 2 4" xfId="60"/>
    <cellStyle name="常规 11" xfId="61"/>
  </cellStyles>
  <tableStyles count="0" defaultTableStyle="TableStyleMedium2" defaultPivotStyle="PivotStyleLight16"/>
  <colors>
    <mruColors>
      <color rgb="00FFFF66"/>
      <color rgb="00FFFFCC"/>
      <color rgb="00FFFF99"/>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X135"/>
  <sheetViews>
    <sheetView zoomScale="70" zoomScaleNormal="70" workbookViewId="0">
      <pane xSplit="3" ySplit="3" topLeftCell="D90" activePane="bottomRight" state="frozen"/>
      <selection/>
      <selection pane="topRight"/>
      <selection pane="bottomLeft"/>
      <selection pane="bottomRight" activeCell="Q77" sqref="Q77"/>
    </sheetView>
  </sheetViews>
  <sheetFormatPr defaultColWidth="9" defaultRowHeight="15"/>
  <cols>
    <col min="1" max="1" width="8.13333333333333" style="213" customWidth="1"/>
    <col min="2" max="2" width="7.75833333333333" style="54" customWidth="1"/>
    <col min="3" max="3" width="30.3833333333333" style="214" customWidth="1"/>
    <col min="4" max="4" width="7.5" style="56" customWidth="1"/>
    <col min="5" max="5" width="8.075" style="56" customWidth="1"/>
    <col min="6" max="6" width="9.25833333333333" style="56" customWidth="1"/>
    <col min="7" max="7" width="17" style="57" customWidth="1"/>
    <col min="8" max="8" width="17" style="215" customWidth="1"/>
    <col min="9" max="9" width="14" style="216" customWidth="1"/>
    <col min="10" max="10" width="12.8833333333333" style="216" customWidth="1"/>
    <col min="11" max="11" width="12.6416666666667" style="217" customWidth="1"/>
    <col min="12" max="12" width="11.7583333333333" style="218" customWidth="1"/>
    <col min="13" max="13" width="14.5" style="50" customWidth="1"/>
    <col min="14" max="14" width="10.5" style="219" customWidth="1"/>
    <col min="15" max="15" width="10.5" style="63" customWidth="1"/>
    <col min="16" max="16" width="11.1333333333333" style="63" customWidth="1"/>
    <col min="17" max="17" width="11.1333333333333" style="220" customWidth="1"/>
    <col min="18" max="18" width="8" style="65" customWidth="1"/>
    <col min="19" max="19" width="12.6333333333333" style="66" customWidth="1"/>
    <col min="20" max="20" width="12" style="67" customWidth="1"/>
    <col min="21" max="21" width="8.88333333333333" style="61" customWidth="1"/>
    <col min="22" max="22" width="9.63333333333333" style="61" customWidth="1"/>
    <col min="23" max="23" width="10" style="61" customWidth="1"/>
    <col min="24" max="24" width="22.7583333333333" style="68" customWidth="1"/>
    <col min="25" max="16384" width="9" style="50"/>
  </cols>
  <sheetData>
    <row r="1" s="45" customFormat="1" ht="60.75" customHeight="1" spans="1:24">
      <c r="A1" s="69" t="s">
        <v>0</v>
      </c>
      <c r="B1" s="70"/>
      <c r="C1" s="70"/>
      <c r="D1" s="70"/>
      <c r="E1" s="70"/>
      <c r="F1" s="70"/>
      <c r="G1" s="70"/>
      <c r="H1" s="221"/>
      <c r="I1" s="70"/>
      <c r="J1" s="70"/>
      <c r="K1" s="70"/>
      <c r="L1" s="121"/>
      <c r="M1" s="122"/>
      <c r="N1" s="70"/>
      <c r="O1" s="121"/>
      <c r="P1" s="121"/>
      <c r="Q1" s="162"/>
      <c r="R1" s="162"/>
      <c r="S1" s="121"/>
      <c r="T1" s="287"/>
      <c r="U1" s="122"/>
      <c r="V1" s="122"/>
      <c r="W1" s="122"/>
      <c r="X1" s="288"/>
    </row>
    <row r="2" s="46" customFormat="1" ht="60.75" customHeight="1" spans="1:24">
      <c r="A2" s="222" t="s">
        <v>1</v>
      </c>
      <c r="B2" s="223" t="s">
        <v>2</v>
      </c>
      <c r="C2" s="73" t="s">
        <v>3</v>
      </c>
      <c r="D2" s="224" t="s">
        <v>4</v>
      </c>
      <c r="E2" s="75"/>
      <c r="F2" s="76"/>
      <c r="G2" s="225" t="s">
        <v>5</v>
      </c>
      <c r="H2" s="226" t="s">
        <v>6</v>
      </c>
      <c r="I2" s="263" t="s">
        <v>7</v>
      </c>
      <c r="J2" s="126"/>
      <c r="K2" s="127"/>
      <c r="L2" s="128" t="s">
        <v>8</v>
      </c>
      <c r="M2" s="73" t="s">
        <v>9</v>
      </c>
      <c r="N2" s="223" t="s">
        <v>10</v>
      </c>
      <c r="O2" s="165" t="s">
        <v>11</v>
      </c>
      <c r="P2" s="170"/>
      <c r="Q2" s="289"/>
      <c r="R2" s="164" t="s">
        <v>12</v>
      </c>
      <c r="S2" s="165" t="s">
        <v>13</v>
      </c>
      <c r="T2" s="166" t="s">
        <v>14</v>
      </c>
      <c r="U2" s="265" t="s">
        <v>15</v>
      </c>
      <c r="V2" s="172" t="s">
        <v>16</v>
      </c>
      <c r="W2" s="172" t="s">
        <v>17</v>
      </c>
      <c r="X2" s="290" t="s">
        <v>18</v>
      </c>
    </row>
    <row r="3" s="46" customFormat="1" ht="60.75" customHeight="1" spans="1:24">
      <c r="A3" s="78"/>
      <c r="B3" s="79"/>
      <c r="C3" s="80"/>
      <c r="D3" s="227" t="s">
        <v>19</v>
      </c>
      <c r="E3" s="227" t="s">
        <v>20</v>
      </c>
      <c r="F3" s="227" t="s">
        <v>21</v>
      </c>
      <c r="G3" s="82"/>
      <c r="H3" s="228"/>
      <c r="I3" s="264" t="s">
        <v>22</v>
      </c>
      <c r="J3" s="265" t="s">
        <v>23</v>
      </c>
      <c r="K3" s="265" t="s">
        <v>24</v>
      </c>
      <c r="L3" s="266"/>
      <c r="M3" s="80"/>
      <c r="N3" s="79"/>
      <c r="O3" s="266" t="s">
        <v>25</v>
      </c>
      <c r="P3" s="266" t="s">
        <v>26</v>
      </c>
      <c r="Q3" s="291" t="s">
        <v>27</v>
      </c>
      <c r="R3" s="169"/>
      <c r="S3" s="170"/>
      <c r="T3" s="171"/>
      <c r="U3" s="80"/>
      <c r="V3" s="172"/>
      <c r="W3" s="172"/>
      <c r="X3" s="290"/>
    </row>
    <row r="4" s="47" customFormat="1" ht="33.75" customHeight="1" spans="1:24">
      <c r="A4" s="229" t="s">
        <v>28</v>
      </c>
      <c r="B4" s="230"/>
      <c r="C4" s="231"/>
      <c r="D4" s="86"/>
      <c r="E4" s="86"/>
      <c r="F4" s="86"/>
      <c r="G4" s="87"/>
      <c r="H4" s="232"/>
      <c r="I4" s="267"/>
      <c r="J4" s="267"/>
      <c r="K4" s="267"/>
      <c r="L4" s="268">
        <f>L5+L97+L108+L111</f>
        <v>10832.5</v>
      </c>
      <c r="M4" s="269"/>
      <c r="N4" s="269"/>
      <c r="O4" s="268">
        <f>O5+O97+O108+O111</f>
        <v>10832.5</v>
      </c>
      <c r="P4" s="268">
        <f>P5+P97+P108+P111</f>
        <v>10832.5</v>
      </c>
      <c r="Q4" s="292">
        <f>Q5+Q97+Q108+Q111</f>
        <v>88</v>
      </c>
      <c r="R4" s="292">
        <f>R5+R97+R108+R111</f>
        <v>87</v>
      </c>
      <c r="S4" s="268">
        <f>S5+S97+S108+S111</f>
        <v>7177.38</v>
      </c>
      <c r="T4" s="174"/>
      <c r="U4" s="292">
        <f t="shared" ref="U4:W4" si="0">U5+U97+U108+U111</f>
        <v>41</v>
      </c>
      <c r="V4" s="292">
        <f t="shared" si="0"/>
        <v>40</v>
      </c>
      <c r="W4" s="292">
        <f t="shared" si="0"/>
        <v>35</v>
      </c>
      <c r="X4" s="293"/>
    </row>
    <row r="5" s="48" customFormat="1" ht="33.75" customHeight="1" spans="1:24">
      <c r="A5" s="88" t="s">
        <v>29</v>
      </c>
      <c r="B5" s="233"/>
      <c r="C5" s="234" t="s">
        <v>30</v>
      </c>
      <c r="D5" s="235"/>
      <c r="E5" s="235"/>
      <c r="F5" s="235"/>
      <c r="G5" s="236"/>
      <c r="H5" s="237"/>
      <c r="I5" s="270"/>
      <c r="J5" s="270"/>
      <c r="K5" s="270"/>
      <c r="L5" s="271">
        <f>L6+L21+L45+L92+L94</f>
        <v>9068</v>
      </c>
      <c r="M5" s="272"/>
      <c r="N5" s="272"/>
      <c r="O5" s="271">
        <f>O6+O21+O45+O92+O94</f>
        <v>9068</v>
      </c>
      <c r="P5" s="271">
        <f>P6+P21+P45+P92+P94</f>
        <v>9068</v>
      </c>
      <c r="Q5" s="294">
        <f>Q6+Q21+Q45+Q92+Q94</f>
        <v>83</v>
      </c>
      <c r="R5" s="294">
        <f>R6+R21+R45+R92+R94</f>
        <v>83</v>
      </c>
      <c r="S5" s="271">
        <f>S6+S21+S45+S92+S94</f>
        <v>6010.31</v>
      </c>
      <c r="T5" s="271"/>
      <c r="U5" s="294">
        <f t="shared" ref="U5:W5" si="1">U6+U21+U45+U92+U94</f>
        <v>38</v>
      </c>
      <c r="V5" s="294">
        <f t="shared" si="1"/>
        <v>37</v>
      </c>
      <c r="W5" s="294">
        <f t="shared" si="1"/>
        <v>32</v>
      </c>
      <c r="X5" s="237"/>
    </row>
    <row r="6" s="49" customFormat="1" ht="45" customHeight="1" spans="1:24">
      <c r="A6" s="93" t="s">
        <v>31</v>
      </c>
      <c r="B6" s="238"/>
      <c r="C6" s="239" t="s">
        <v>32</v>
      </c>
      <c r="D6" s="240"/>
      <c r="E6" s="240"/>
      <c r="F6" s="240"/>
      <c r="G6" s="241"/>
      <c r="H6" s="242"/>
      <c r="I6" s="94" t="s">
        <v>33</v>
      </c>
      <c r="J6" s="94" t="s">
        <v>34</v>
      </c>
      <c r="K6" s="94" t="s">
        <v>35</v>
      </c>
      <c r="L6" s="273">
        <f>SUM(L7:L20)</f>
        <v>597</v>
      </c>
      <c r="M6" s="274"/>
      <c r="N6" s="274"/>
      <c r="O6" s="273">
        <f>SUM(O7:O20)</f>
        <v>597</v>
      </c>
      <c r="P6" s="273">
        <f>SUM(P7:P20)</f>
        <v>597</v>
      </c>
      <c r="Q6" s="295">
        <f>SUM(Q7:Q20)</f>
        <v>14</v>
      </c>
      <c r="R6" s="295">
        <f>SUM(R7:R20)</f>
        <v>14</v>
      </c>
      <c r="S6" s="273">
        <f>SUM(S7:S20)</f>
        <v>455.15</v>
      </c>
      <c r="T6" s="296">
        <f t="shared" ref="T4:T8" si="2">S6/O6</f>
        <v>0.762395309882747</v>
      </c>
      <c r="U6" s="295">
        <f>SUM(U7:U20)</f>
        <v>9</v>
      </c>
      <c r="V6" s="295">
        <f>SUM(V7:V20)</f>
        <v>9</v>
      </c>
      <c r="W6" s="295">
        <f>SUM(W7:W20)</f>
        <v>9</v>
      </c>
      <c r="X6" s="242"/>
    </row>
    <row r="7" s="52" customFormat="1" ht="32" customHeight="1" spans="1:24">
      <c r="A7" s="243" t="s">
        <v>36</v>
      </c>
      <c r="B7" s="244" t="s">
        <v>37</v>
      </c>
      <c r="C7" s="245" t="s">
        <v>38</v>
      </c>
      <c r="D7" s="246" t="s">
        <v>39</v>
      </c>
      <c r="E7" s="246"/>
      <c r="F7" s="246"/>
      <c r="G7" s="244" t="s">
        <v>40</v>
      </c>
      <c r="H7" s="244" t="s">
        <v>41</v>
      </c>
      <c r="I7" s="275" t="s">
        <v>42</v>
      </c>
      <c r="J7" s="275" t="s">
        <v>43</v>
      </c>
      <c r="K7" s="276" t="s">
        <v>44</v>
      </c>
      <c r="L7" s="277">
        <v>97</v>
      </c>
      <c r="M7" s="149" t="s">
        <v>45</v>
      </c>
      <c r="N7" s="150" t="s">
        <v>46</v>
      </c>
      <c r="O7" s="277">
        <v>97</v>
      </c>
      <c r="P7" s="277">
        <v>97</v>
      </c>
      <c r="Q7" s="200">
        <v>1</v>
      </c>
      <c r="R7" s="200">
        <v>1</v>
      </c>
      <c r="S7" s="150">
        <v>97</v>
      </c>
      <c r="T7" s="297">
        <f t="shared" si="2"/>
        <v>1</v>
      </c>
      <c r="U7" s="150">
        <v>1</v>
      </c>
      <c r="V7" s="150">
        <v>1</v>
      </c>
      <c r="W7" s="150">
        <v>1</v>
      </c>
      <c r="X7" s="190"/>
    </row>
    <row r="8" s="50" customFormat="1" ht="32" customHeight="1" spans="1:24">
      <c r="A8" s="243" t="s">
        <v>47</v>
      </c>
      <c r="B8" s="244" t="s">
        <v>37</v>
      </c>
      <c r="C8" s="247" t="s">
        <v>48</v>
      </c>
      <c r="D8" s="248" t="s">
        <v>49</v>
      </c>
      <c r="E8" s="248" t="s">
        <v>50</v>
      </c>
      <c r="F8" s="249" t="s">
        <v>51</v>
      </c>
      <c r="G8" s="250" t="s">
        <v>40</v>
      </c>
      <c r="H8" s="250" t="s">
        <v>52</v>
      </c>
      <c r="I8" s="275" t="s">
        <v>42</v>
      </c>
      <c r="J8" s="275" t="s">
        <v>43</v>
      </c>
      <c r="K8" s="276" t="s">
        <v>53</v>
      </c>
      <c r="L8" s="278">
        <v>45</v>
      </c>
      <c r="M8" s="149" t="s">
        <v>45</v>
      </c>
      <c r="N8" s="150" t="s">
        <v>46</v>
      </c>
      <c r="O8" s="278">
        <v>45</v>
      </c>
      <c r="P8" s="278">
        <v>45</v>
      </c>
      <c r="Q8" s="151">
        <v>1</v>
      </c>
      <c r="R8" s="151">
        <v>1</v>
      </c>
      <c r="S8" s="178">
        <v>45</v>
      </c>
      <c r="T8" s="297">
        <f t="shared" si="2"/>
        <v>1</v>
      </c>
      <c r="U8" s="180">
        <v>1</v>
      </c>
      <c r="V8" s="180">
        <v>1</v>
      </c>
      <c r="W8" s="180">
        <v>1</v>
      </c>
      <c r="X8" s="188"/>
    </row>
    <row r="9" s="50" customFormat="1" ht="32" customHeight="1" spans="1:24">
      <c r="A9" s="243" t="s">
        <v>54</v>
      </c>
      <c r="B9" s="244" t="s">
        <v>37</v>
      </c>
      <c r="C9" s="247" t="s">
        <v>55</v>
      </c>
      <c r="D9" s="248" t="s">
        <v>56</v>
      </c>
      <c r="E9" s="248" t="s">
        <v>57</v>
      </c>
      <c r="F9" s="248" t="s">
        <v>58</v>
      </c>
      <c r="G9" s="250" t="s">
        <v>40</v>
      </c>
      <c r="H9" s="250" t="s">
        <v>52</v>
      </c>
      <c r="I9" s="275" t="s">
        <v>42</v>
      </c>
      <c r="J9" s="275" t="s">
        <v>43</v>
      </c>
      <c r="K9" s="276" t="s">
        <v>53</v>
      </c>
      <c r="L9" s="278">
        <v>50</v>
      </c>
      <c r="M9" s="149" t="s">
        <v>45</v>
      </c>
      <c r="N9" s="150" t="s">
        <v>46</v>
      </c>
      <c r="O9" s="278">
        <v>50</v>
      </c>
      <c r="P9" s="278">
        <v>50</v>
      </c>
      <c r="Q9" s="151">
        <v>1</v>
      </c>
      <c r="R9" s="151">
        <v>1</v>
      </c>
      <c r="S9" s="178">
        <v>50</v>
      </c>
      <c r="T9" s="297">
        <f t="shared" ref="T9:T43" si="3">S9/O9</f>
        <v>1</v>
      </c>
      <c r="U9" s="180">
        <v>1</v>
      </c>
      <c r="V9" s="180">
        <v>1</v>
      </c>
      <c r="W9" s="180">
        <v>1</v>
      </c>
      <c r="X9" s="188"/>
    </row>
    <row r="10" s="50" customFormat="1" ht="40" customHeight="1" spans="1:24">
      <c r="A10" s="243" t="s">
        <v>59</v>
      </c>
      <c r="B10" s="244" t="s">
        <v>37</v>
      </c>
      <c r="C10" s="247" t="s">
        <v>60</v>
      </c>
      <c r="D10" s="248" t="s">
        <v>56</v>
      </c>
      <c r="E10" s="248" t="s">
        <v>61</v>
      </c>
      <c r="F10" s="249" t="s">
        <v>62</v>
      </c>
      <c r="G10" s="250" t="s">
        <v>40</v>
      </c>
      <c r="H10" s="250" t="s">
        <v>52</v>
      </c>
      <c r="I10" s="275" t="s">
        <v>42</v>
      </c>
      <c r="J10" s="275" t="s">
        <v>43</v>
      </c>
      <c r="K10" s="276" t="s">
        <v>53</v>
      </c>
      <c r="L10" s="278">
        <v>45</v>
      </c>
      <c r="M10" s="149" t="s">
        <v>45</v>
      </c>
      <c r="N10" s="150" t="s">
        <v>46</v>
      </c>
      <c r="O10" s="278">
        <v>45</v>
      </c>
      <c r="P10" s="278">
        <v>45</v>
      </c>
      <c r="Q10" s="151">
        <v>1</v>
      </c>
      <c r="R10" s="151">
        <v>1</v>
      </c>
      <c r="S10" s="178">
        <v>45</v>
      </c>
      <c r="T10" s="297">
        <f t="shared" si="3"/>
        <v>1</v>
      </c>
      <c r="U10" s="180">
        <v>1</v>
      </c>
      <c r="V10" s="180">
        <v>1</v>
      </c>
      <c r="W10" s="180">
        <v>1</v>
      </c>
      <c r="X10" s="188"/>
    </row>
    <row r="11" s="50" customFormat="1" ht="32" customHeight="1" spans="1:24">
      <c r="A11" s="243" t="s">
        <v>63</v>
      </c>
      <c r="B11" s="244" t="s">
        <v>37</v>
      </c>
      <c r="C11" s="247" t="s">
        <v>64</v>
      </c>
      <c r="D11" s="248" t="s">
        <v>39</v>
      </c>
      <c r="E11" s="248" t="s">
        <v>65</v>
      </c>
      <c r="F11" s="248" t="s">
        <v>66</v>
      </c>
      <c r="G11" s="250" t="s">
        <v>40</v>
      </c>
      <c r="H11" s="250" t="s">
        <v>52</v>
      </c>
      <c r="I11" s="275" t="s">
        <v>42</v>
      </c>
      <c r="J11" s="275" t="s">
        <v>43</v>
      </c>
      <c r="K11" s="276" t="s">
        <v>53</v>
      </c>
      <c r="L11" s="278">
        <v>45</v>
      </c>
      <c r="M11" s="149" t="s">
        <v>45</v>
      </c>
      <c r="N11" s="150" t="s">
        <v>46</v>
      </c>
      <c r="O11" s="278">
        <v>45</v>
      </c>
      <c r="P11" s="278">
        <v>45</v>
      </c>
      <c r="Q11" s="151">
        <v>1</v>
      </c>
      <c r="R11" s="151">
        <v>1</v>
      </c>
      <c r="S11" s="178">
        <v>45</v>
      </c>
      <c r="T11" s="297">
        <f t="shared" si="3"/>
        <v>1</v>
      </c>
      <c r="U11" s="180">
        <v>1</v>
      </c>
      <c r="V11" s="180">
        <v>1</v>
      </c>
      <c r="W11" s="180">
        <v>1</v>
      </c>
      <c r="X11" s="188"/>
    </row>
    <row r="12" s="50" customFormat="1" ht="32" customHeight="1" spans="1:24">
      <c r="A12" s="243" t="s">
        <v>67</v>
      </c>
      <c r="B12" s="244" t="s">
        <v>37</v>
      </c>
      <c r="C12" s="247" t="s">
        <v>68</v>
      </c>
      <c r="D12" s="248" t="s">
        <v>39</v>
      </c>
      <c r="E12" s="248" t="s">
        <v>65</v>
      </c>
      <c r="F12" s="248" t="s">
        <v>69</v>
      </c>
      <c r="G12" s="250" t="s">
        <v>40</v>
      </c>
      <c r="H12" s="250" t="s">
        <v>52</v>
      </c>
      <c r="I12" s="275" t="s">
        <v>42</v>
      </c>
      <c r="J12" s="275" t="s">
        <v>43</v>
      </c>
      <c r="K12" s="276" t="s">
        <v>53</v>
      </c>
      <c r="L12" s="278">
        <v>10.8</v>
      </c>
      <c r="M12" s="149" t="s">
        <v>45</v>
      </c>
      <c r="N12" s="150" t="s">
        <v>46</v>
      </c>
      <c r="O12" s="278">
        <v>10.8</v>
      </c>
      <c r="P12" s="278">
        <v>10.8</v>
      </c>
      <c r="Q12" s="151">
        <v>1</v>
      </c>
      <c r="R12" s="151">
        <v>1</v>
      </c>
      <c r="S12" s="178">
        <v>10.8</v>
      </c>
      <c r="T12" s="297">
        <f t="shared" si="3"/>
        <v>1</v>
      </c>
      <c r="U12" s="180">
        <v>1</v>
      </c>
      <c r="V12" s="180">
        <v>1</v>
      </c>
      <c r="W12" s="180">
        <v>1</v>
      </c>
      <c r="X12" s="188"/>
    </row>
    <row r="13" s="50" customFormat="1" ht="32" customHeight="1" spans="1:24">
      <c r="A13" s="243" t="s">
        <v>70</v>
      </c>
      <c r="B13" s="244" t="s">
        <v>37</v>
      </c>
      <c r="C13" s="247" t="s">
        <v>71</v>
      </c>
      <c r="D13" s="248" t="s">
        <v>72</v>
      </c>
      <c r="E13" s="248" t="s">
        <v>73</v>
      </c>
      <c r="F13" s="248" t="s">
        <v>74</v>
      </c>
      <c r="G13" s="251" t="s">
        <v>40</v>
      </c>
      <c r="H13" s="251" t="s">
        <v>52</v>
      </c>
      <c r="I13" s="275" t="s">
        <v>42</v>
      </c>
      <c r="J13" s="275" t="s">
        <v>43</v>
      </c>
      <c r="K13" s="276" t="s">
        <v>53</v>
      </c>
      <c r="L13" s="278">
        <v>32</v>
      </c>
      <c r="M13" s="149" t="s">
        <v>45</v>
      </c>
      <c r="N13" s="150" t="s">
        <v>46</v>
      </c>
      <c r="O13" s="278">
        <v>32</v>
      </c>
      <c r="P13" s="278">
        <v>32</v>
      </c>
      <c r="Q13" s="151">
        <v>1</v>
      </c>
      <c r="R13" s="151">
        <v>1</v>
      </c>
      <c r="S13" s="178"/>
      <c r="T13" s="297">
        <f t="shared" si="3"/>
        <v>0</v>
      </c>
      <c r="U13" s="180"/>
      <c r="V13" s="180"/>
      <c r="W13" s="180"/>
      <c r="X13" s="188"/>
    </row>
    <row r="14" s="50" customFormat="1" ht="32" customHeight="1" spans="1:24">
      <c r="A14" s="243" t="s">
        <v>75</v>
      </c>
      <c r="B14" s="244" t="s">
        <v>37</v>
      </c>
      <c r="C14" s="247" t="s">
        <v>76</v>
      </c>
      <c r="D14" s="248" t="s">
        <v>77</v>
      </c>
      <c r="E14" s="248" t="s">
        <v>78</v>
      </c>
      <c r="F14" s="248" t="s">
        <v>79</v>
      </c>
      <c r="G14" s="251" t="s">
        <v>40</v>
      </c>
      <c r="H14" s="251" t="s">
        <v>52</v>
      </c>
      <c r="I14" s="275" t="s">
        <v>42</v>
      </c>
      <c r="J14" s="275" t="s">
        <v>43</v>
      </c>
      <c r="K14" s="276" t="s">
        <v>53</v>
      </c>
      <c r="L14" s="278">
        <v>10</v>
      </c>
      <c r="M14" s="149" t="s">
        <v>45</v>
      </c>
      <c r="N14" s="150" t="s">
        <v>46</v>
      </c>
      <c r="O14" s="278">
        <v>10</v>
      </c>
      <c r="P14" s="278">
        <v>10</v>
      </c>
      <c r="Q14" s="151">
        <v>1</v>
      </c>
      <c r="R14" s="151">
        <v>1</v>
      </c>
      <c r="S14" s="178"/>
      <c r="T14" s="297">
        <f t="shared" si="3"/>
        <v>0</v>
      </c>
      <c r="U14" s="180"/>
      <c r="V14" s="180"/>
      <c r="W14" s="180"/>
      <c r="X14" s="188"/>
    </row>
    <row r="15" s="50" customFormat="1" ht="44" customHeight="1" spans="1:24">
      <c r="A15" s="243" t="s">
        <v>80</v>
      </c>
      <c r="B15" s="244" t="s">
        <v>37</v>
      </c>
      <c r="C15" s="247" t="s">
        <v>81</v>
      </c>
      <c r="D15" s="248" t="s">
        <v>56</v>
      </c>
      <c r="E15" s="248" t="s">
        <v>61</v>
      </c>
      <c r="F15" s="252" t="s">
        <v>62</v>
      </c>
      <c r="G15" s="251" t="s">
        <v>40</v>
      </c>
      <c r="H15" s="251" t="s">
        <v>52</v>
      </c>
      <c r="I15" s="275" t="s">
        <v>42</v>
      </c>
      <c r="J15" s="275" t="s">
        <v>43</v>
      </c>
      <c r="K15" s="276" t="s">
        <v>53</v>
      </c>
      <c r="L15" s="278">
        <v>5</v>
      </c>
      <c r="M15" s="149" t="s">
        <v>82</v>
      </c>
      <c r="N15" s="150" t="s">
        <v>83</v>
      </c>
      <c r="O15" s="278">
        <v>5</v>
      </c>
      <c r="P15" s="278">
        <v>5</v>
      </c>
      <c r="Q15" s="151">
        <v>1</v>
      </c>
      <c r="R15" s="151">
        <v>1</v>
      </c>
      <c r="S15" s="178"/>
      <c r="T15" s="297">
        <f t="shared" si="3"/>
        <v>0</v>
      </c>
      <c r="U15" s="180"/>
      <c r="V15" s="180"/>
      <c r="W15" s="180"/>
      <c r="X15" s="188"/>
    </row>
    <row r="16" s="50" customFormat="1" ht="32" customHeight="1" spans="1:24">
      <c r="A16" s="243" t="s">
        <v>84</v>
      </c>
      <c r="B16" s="244" t="s">
        <v>37</v>
      </c>
      <c r="C16" s="247" t="s">
        <v>85</v>
      </c>
      <c r="D16" s="248" t="s">
        <v>72</v>
      </c>
      <c r="E16" s="248" t="s">
        <v>86</v>
      </c>
      <c r="F16" s="248" t="s">
        <v>87</v>
      </c>
      <c r="G16" s="251" t="s">
        <v>40</v>
      </c>
      <c r="H16" s="251" t="s">
        <v>52</v>
      </c>
      <c r="I16" s="275" t="s">
        <v>42</v>
      </c>
      <c r="J16" s="275" t="s">
        <v>43</v>
      </c>
      <c r="K16" s="276" t="s">
        <v>53</v>
      </c>
      <c r="L16" s="278">
        <v>40</v>
      </c>
      <c r="M16" s="149" t="s">
        <v>45</v>
      </c>
      <c r="N16" s="150" t="s">
        <v>46</v>
      </c>
      <c r="O16" s="278">
        <v>40</v>
      </c>
      <c r="P16" s="278">
        <v>40</v>
      </c>
      <c r="Q16" s="151">
        <v>1</v>
      </c>
      <c r="R16" s="151">
        <v>1</v>
      </c>
      <c r="S16" s="298">
        <v>40</v>
      </c>
      <c r="T16" s="297">
        <f t="shared" si="3"/>
        <v>1</v>
      </c>
      <c r="U16" s="180">
        <v>1</v>
      </c>
      <c r="V16" s="180">
        <v>1</v>
      </c>
      <c r="W16" s="180">
        <v>1</v>
      </c>
      <c r="X16" s="188"/>
    </row>
    <row r="17" s="50" customFormat="1" ht="32" customHeight="1" spans="1:24">
      <c r="A17" s="243" t="s">
        <v>88</v>
      </c>
      <c r="B17" s="244" t="s">
        <v>37</v>
      </c>
      <c r="C17" s="247" t="s">
        <v>89</v>
      </c>
      <c r="D17" s="248" t="s">
        <v>56</v>
      </c>
      <c r="E17" s="248" t="s">
        <v>90</v>
      </c>
      <c r="F17" s="248" t="s">
        <v>91</v>
      </c>
      <c r="G17" s="251" t="s">
        <v>40</v>
      </c>
      <c r="H17" s="251" t="s">
        <v>52</v>
      </c>
      <c r="I17" s="275" t="s">
        <v>42</v>
      </c>
      <c r="J17" s="275" t="s">
        <v>43</v>
      </c>
      <c r="K17" s="276" t="s">
        <v>53</v>
      </c>
      <c r="L17" s="278">
        <v>10.2</v>
      </c>
      <c r="M17" s="149" t="s">
        <v>45</v>
      </c>
      <c r="N17" s="150" t="s">
        <v>46</v>
      </c>
      <c r="O17" s="278">
        <v>10.2</v>
      </c>
      <c r="P17" s="278">
        <v>10.2</v>
      </c>
      <c r="Q17" s="151">
        <v>1</v>
      </c>
      <c r="R17" s="151">
        <v>1</v>
      </c>
      <c r="S17" s="298">
        <v>10.2</v>
      </c>
      <c r="T17" s="297">
        <f t="shared" si="3"/>
        <v>1</v>
      </c>
      <c r="U17" s="180">
        <v>1</v>
      </c>
      <c r="V17" s="180">
        <v>1</v>
      </c>
      <c r="W17" s="180">
        <v>1</v>
      </c>
      <c r="X17" s="188"/>
    </row>
    <row r="18" s="50" customFormat="1" ht="32" customHeight="1" spans="1:24">
      <c r="A18" s="243" t="s">
        <v>92</v>
      </c>
      <c r="B18" s="244" t="s">
        <v>37</v>
      </c>
      <c r="C18" s="247" t="s">
        <v>93</v>
      </c>
      <c r="D18" s="248" t="s">
        <v>94</v>
      </c>
      <c r="E18" s="248" t="s">
        <v>95</v>
      </c>
      <c r="F18" s="253"/>
      <c r="G18" s="251" t="s">
        <v>40</v>
      </c>
      <c r="H18" s="251" t="s">
        <v>52</v>
      </c>
      <c r="I18" s="275" t="s">
        <v>42</v>
      </c>
      <c r="J18" s="275" t="s">
        <v>43</v>
      </c>
      <c r="K18" s="276" t="s">
        <v>53</v>
      </c>
      <c r="L18" s="278">
        <v>22</v>
      </c>
      <c r="M18" s="149" t="s">
        <v>45</v>
      </c>
      <c r="N18" s="150" t="s">
        <v>46</v>
      </c>
      <c r="O18" s="278">
        <v>22</v>
      </c>
      <c r="P18" s="278">
        <v>22</v>
      </c>
      <c r="Q18" s="151">
        <v>1</v>
      </c>
      <c r="R18" s="151">
        <v>1</v>
      </c>
      <c r="S18" s="298">
        <v>22</v>
      </c>
      <c r="T18" s="297">
        <f t="shared" si="3"/>
        <v>1</v>
      </c>
      <c r="U18" s="180">
        <v>1</v>
      </c>
      <c r="V18" s="180">
        <v>1</v>
      </c>
      <c r="W18" s="180">
        <v>1</v>
      </c>
      <c r="X18" s="188"/>
    </row>
    <row r="19" s="50" customFormat="1" ht="42" customHeight="1" spans="1:24">
      <c r="A19" s="243" t="s">
        <v>96</v>
      </c>
      <c r="B19" s="244" t="s">
        <v>37</v>
      </c>
      <c r="C19" s="247" t="s">
        <v>97</v>
      </c>
      <c r="D19" s="248" t="s">
        <v>98</v>
      </c>
      <c r="E19" s="248" t="s">
        <v>99</v>
      </c>
      <c r="F19" s="248" t="s">
        <v>100</v>
      </c>
      <c r="G19" s="251" t="s">
        <v>40</v>
      </c>
      <c r="H19" s="251" t="s">
        <v>52</v>
      </c>
      <c r="I19" s="275" t="s">
        <v>42</v>
      </c>
      <c r="J19" s="275" t="s">
        <v>43</v>
      </c>
      <c r="K19" s="276" t="s">
        <v>53</v>
      </c>
      <c r="L19" s="278">
        <v>100</v>
      </c>
      <c r="M19" s="149" t="s">
        <v>45</v>
      </c>
      <c r="N19" s="150" t="s">
        <v>46</v>
      </c>
      <c r="O19" s="278">
        <v>100</v>
      </c>
      <c r="P19" s="278">
        <v>100</v>
      </c>
      <c r="Q19" s="151">
        <v>1</v>
      </c>
      <c r="R19" s="151">
        <v>1</v>
      </c>
      <c r="S19" s="178">
        <v>48.75</v>
      </c>
      <c r="T19" s="297">
        <f t="shared" si="3"/>
        <v>0.4875</v>
      </c>
      <c r="U19" s="180"/>
      <c r="V19" s="180"/>
      <c r="W19" s="180"/>
      <c r="X19" s="188"/>
    </row>
    <row r="20" s="50" customFormat="1" ht="32" customHeight="1" spans="1:24">
      <c r="A20" s="243" t="s">
        <v>101</v>
      </c>
      <c r="B20" s="244" t="s">
        <v>37</v>
      </c>
      <c r="C20" s="247" t="s">
        <v>102</v>
      </c>
      <c r="D20" s="248" t="s">
        <v>103</v>
      </c>
      <c r="E20" s="248" t="s">
        <v>104</v>
      </c>
      <c r="F20" s="248" t="s">
        <v>105</v>
      </c>
      <c r="G20" s="251" t="s">
        <v>40</v>
      </c>
      <c r="H20" s="251" t="s">
        <v>52</v>
      </c>
      <c r="I20" s="275" t="s">
        <v>42</v>
      </c>
      <c r="J20" s="275" t="s">
        <v>43</v>
      </c>
      <c r="K20" s="276" t="s">
        <v>53</v>
      </c>
      <c r="L20" s="278">
        <v>85</v>
      </c>
      <c r="M20" s="149" t="s">
        <v>45</v>
      </c>
      <c r="N20" s="150" t="s">
        <v>46</v>
      </c>
      <c r="O20" s="278">
        <v>85</v>
      </c>
      <c r="P20" s="278">
        <v>85</v>
      </c>
      <c r="Q20" s="151">
        <v>1</v>
      </c>
      <c r="R20" s="151">
        <v>1</v>
      </c>
      <c r="S20" s="178">
        <v>41.4</v>
      </c>
      <c r="T20" s="297">
        <f t="shared" si="3"/>
        <v>0.487058823529412</v>
      </c>
      <c r="U20" s="180"/>
      <c r="V20" s="180"/>
      <c r="W20" s="180"/>
      <c r="X20" s="188"/>
    </row>
    <row r="21" s="49" customFormat="1" ht="85" customHeight="1" spans="1:24">
      <c r="A21" s="93" t="s">
        <v>106</v>
      </c>
      <c r="B21" s="238"/>
      <c r="C21" s="239" t="s">
        <v>107</v>
      </c>
      <c r="D21" s="240"/>
      <c r="E21" s="240"/>
      <c r="F21" s="240"/>
      <c r="G21" s="241"/>
      <c r="H21" s="242"/>
      <c r="I21" s="94" t="s">
        <v>108</v>
      </c>
      <c r="J21" s="94" t="s">
        <v>109</v>
      </c>
      <c r="K21" s="94" t="s">
        <v>110</v>
      </c>
      <c r="L21" s="273">
        <f>SUM(L22:L44)</f>
        <v>2880</v>
      </c>
      <c r="M21" s="274"/>
      <c r="N21" s="274"/>
      <c r="O21" s="273">
        <f>SUM(O22:O44)</f>
        <v>2880</v>
      </c>
      <c r="P21" s="273">
        <f>SUM(P22:P44)</f>
        <v>2880</v>
      </c>
      <c r="Q21" s="295">
        <f>SUM(Q22:Q44)</f>
        <v>22</v>
      </c>
      <c r="R21" s="295">
        <f>SUM(R22:R44)</f>
        <v>22</v>
      </c>
      <c r="S21" s="273">
        <f>SUM(S22:S44)</f>
        <v>2794.82</v>
      </c>
      <c r="T21" s="296">
        <f t="shared" si="3"/>
        <v>0.970423611111111</v>
      </c>
      <c r="U21" s="295">
        <f t="shared" ref="U21:W21" si="4">SUM(U22:U44)</f>
        <v>20</v>
      </c>
      <c r="V21" s="295">
        <f t="shared" si="4"/>
        <v>19</v>
      </c>
      <c r="W21" s="295">
        <f t="shared" si="4"/>
        <v>18</v>
      </c>
      <c r="X21" s="242"/>
    </row>
    <row r="22" s="52" customFormat="1" ht="32" customHeight="1" spans="1:24">
      <c r="A22" s="243" t="s">
        <v>111</v>
      </c>
      <c r="B22" s="244" t="s">
        <v>37</v>
      </c>
      <c r="C22" s="247" t="s">
        <v>112</v>
      </c>
      <c r="D22" s="246" t="s">
        <v>72</v>
      </c>
      <c r="E22" s="246" t="s">
        <v>113</v>
      </c>
      <c r="F22" s="246" t="s">
        <v>114</v>
      </c>
      <c r="G22" s="251" t="s">
        <v>40</v>
      </c>
      <c r="H22" s="244" t="s">
        <v>115</v>
      </c>
      <c r="I22" s="275" t="s">
        <v>116</v>
      </c>
      <c r="J22" s="275" t="s">
        <v>117</v>
      </c>
      <c r="K22" s="276" t="s">
        <v>118</v>
      </c>
      <c r="L22" s="277">
        <v>48.8</v>
      </c>
      <c r="M22" s="149" t="s">
        <v>45</v>
      </c>
      <c r="N22" s="150" t="s">
        <v>46</v>
      </c>
      <c r="O22" s="279">
        <v>48.8</v>
      </c>
      <c r="P22" s="279">
        <v>48.8</v>
      </c>
      <c r="Q22" s="211">
        <v>1</v>
      </c>
      <c r="R22" s="211">
        <v>1</v>
      </c>
      <c r="S22" s="189">
        <v>48.8</v>
      </c>
      <c r="T22" s="297">
        <f t="shared" si="3"/>
        <v>1</v>
      </c>
      <c r="U22" s="150">
        <v>1</v>
      </c>
      <c r="V22" s="150">
        <v>1</v>
      </c>
      <c r="W22" s="150">
        <v>1</v>
      </c>
      <c r="X22" s="193"/>
    </row>
    <row r="23" s="50" customFormat="1" ht="32" customHeight="1" spans="1:24">
      <c r="A23" s="243" t="s">
        <v>119</v>
      </c>
      <c r="B23" s="244" t="s">
        <v>37</v>
      </c>
      <c r="C23" s="247" t="s">
        <v>120</v>
      </c>
      <c r="D23" s="246" t="s">
        <v>72</v>
      </c>
      <c r="E23" s="246" t="s">
        <v>113</v>
      </c>
      <c r="F23" s="248" t="s">
        <v>121</v>
      </c>
      <c r="G23" s="251" t="s">
        <v>40</v>
      </c>
      <c r="H23" s="244" t="s">
        <v>115</v>
      </c>
      <c r="I23" s="275" t="s">
        <v>116</v>
      </c>
      <c r="J23" s="275" t="s">
        <v>117</v>
      </c>
      <c r="K23" s="276" t="s">
        <v>118</v>
      </c>
      <c r="L23" s="277">
        <v>52.15</v>
      </c>
      <c r="M23" s="149" t="s">
        <v>45</v>
      </c>
      <c r="N23" s="150" t="s">
        <v>46</v>
      </c>
      <c r="O23" s="279">
        <v>52.15</v>
      </c>
      <c r="P23" s="279">
        <v>52.15</v>
      </c>
      <c r="Q23" s="151">
        <v>1</v>
      </c>
      <c r="R23" s="151">
        <v>1</v>
      </c>
      <c r="S23" s="178">
        <v>52.15</v>
      </c>
      <c r="T23" s="297">
        <f t="shared" si="3"/>
        <v>1</v>
      </c>
      <c r="U23" s="180">
        <v>1</v>
      </c>
      <c r="V23" s="180">
        <v>1</v>
      </c>
      <c r="W23" s="180">
        <v>1</v>
      </c>
      <c r="X23" s="193"/>
    </row>
    <row r="24" s="50" customFormat="1" ht="32" customHeight="1" spans="1:24">
      <c r="A24" s="243" t="s">
        <v>122</v>
      </c>
      <c r="B24" s="244" t="s">
        <v>37</v>
      </c>
      <c r="C24" s="247" t="s">
        <v>123</v>
      </c>
      <c r="D24" s="246" t="s">
        <v>72</v>
      </c>
      <c r="E24" s="246" t="s">
        <v>113</v>
      </c>
      <c r="F24" s="248" t="s">
        <v>124</v>
      </c>
      <c r="G24" s="251" t="s">
        <v>40</v>
      </c>
      <c r="H24" s="244" t="s">
        <v>115</v>
      </c>
      <c r="I24" s="275" t="s">
        <v>116</v>
      </c>
      <c r="J24" s="275" t="s">
        <v>117</v>
      </c>
      <c r="K24" s="276" t="s">
        <v>118</v>
      </c>
      <c r="L24" s="279">
        <v>48.01</v>
      </c>
      <c r="M24" s="149" t="s">
        <v>45</v>
      </c>
      <c r="N24" s="150" t="s">
        <v>46</v>
      </c>
      <c r="O24" s="279">
        <v>48.01</v>
      </c>
      <c r="P24" s="279">
        <v>48.01</v>
      </c>
      <c r="Q24" s="151">
        <v>1</v>
      </c>
      <c r="R24" s="151">
        <v>1</v>
      </c>
      <c r="S24" s="178">
        <v>48.01</v>
      </c>
      <c r="T24" s="297">
        <f t="shared" si="3"/>
        <v>1</v>
      </c>
      <c r="U24" s="180">
        <v>1</v>
      </c>
      <c r="V24" s="180">
        <v>1</v>
      </c>
      <c r="W24" s="180">
        <v>1</v>
      </c>
      <c r="X24" s="188"/>
    </row>
    <row r="25" s="50" customFormat="1" ht="32" customHeight="1" spans="1:24">
      <c r="A25" s="243" t="s">
        <v>125</v>
      </c>
      <c r="B25" s="244" t="s">
        <v>37</v>
      </c>
      <c r="C25" s="247" t="s">
        <v>126</v>
      </c>
      <c r="D25" s="246" t="s">
        <v>72</v>
      </c>
      <c r="E25" s="246" t="s">
        <v>113</v>
      </c>
      <c r="F25" s="248" t="s">
        <v>127</v>
      </c>
      <c r="G25" s="251" t="s">
        <v>40</v>
      </c>
      <c r="H25" s="244" t="s">
        <v>115</v>
      </c>
      <c r="I25" s="275" t="s">
        <v>116</v>
      </c>
      <c r="J25" s="275" t="s">
        <v>117</v>
      </c>
      <c r="K25" s="276" t="s">
        <v>118</v>
      </c>
      <c r="L25" s="279">
        <v>28.99</v>
      </c>
      <c r="M25" s="149" t="s">
        <v>45</v>
      </c>
      <c r="N25" s="150" t="s">
        <v>46</v>
      </c>
      <c r="O25" s="279">
        <v>28.99</v>
      </c>
      <c r="P25" s="279">
        <v>28.99</v>
      </c>
      <c r="Q25" s="151">
        <v>1</v>
      </c>
      <c r="R25" s="151">
        <v>1</v>
      </c>
      <c r="S25" s="178">
        <v>28.99</v>
      </c>
      <c r="T25" s="297">
        <f t="shared" si="3"/>
        <v>1</v>
      </c>
      <c r="U25" s="180">
        <v>1</v>
      </c>
      <c r="V25" s="180">
        <v>1</v>
      </c>
      <c r="W25" s="180">
        <v>1</v>
      </c>
      <c r="X25" s="188"/>
    </row>
    <row r="26" s="50" customFormat="1" ht="32" customHeight="1" spans="1:24">
      <c r="A26" s="243" t="s">
        <v>128</v>
      </c>
      <c r="B26" s="244" t="s">
        <v>37</v>
      </c>
      <c r="C26" s="247" t="s">
        <v>129</v>
      </c>
      <c r="D26" s="246" t="s">
        <v>72</v>
      </c>
      <c r="E26" s="246" t="s">
        <v>130</v>
      </c>
      <c r="F26" s="248" t="s">
        <v>131</v>
      </c>
      <c r="G26" s="251" t="s">
        <v>40</v>
      </c>
      <c r="H26" s="244" t="s">
        <v>115</v>
      </c>
      <c r="I26" s="275" t="s">
        <v>116</v>
      </c>
      <c r="J26" s="275" t="s">
        <v>117</v>
      </c>
      <c r="K26" s="276" t="s">
        <v>118</v>
      </c>
      <c r="L26" s="279">
        <v>89</v>
      </c>
      <c r="M26" s="149" t="s">
        <v>45</v>
      </c>
      <c r="N26" s="150" t="s">
        <v>46</v>
      </c>
      <c r="O26" s="279">
        <v>89</v>
      </c>
      <c r="P26" s="279">
        <v>89</v>
      </c>
      <c r="Q26" s="151">
        <v>1</v>
      </c>
      <c r="R26" s="151">
        <v>1</v>
      </c>
      <c r="S26" s="178">
        <v>89</v>
      </c>
      <c r="T26" s="297">
        <f t="shared" si="3"/>
        <v>1</v>
      </c>
      <c r="U26" s="180">
        <v>1</v>
      </c>
      <c r="V26" s="180">
        <v>1</v>
      </c>
      <c r="W26" s="180">
        <v>1</v>
      </c>
      <c r="X26" s="188"/>
    </row>
    <row r="27" s="52" customFormat="1" ht="32" customHeight="1" spans="1:24">
      <c r="A27" s="243" t="s">
        <v>132</v>
      </c>
      <c r="B27" s="244" t="s">
        <v>37</v>
      </c>
      <c r="C27" s="247" t="s">
        <v>133</v>
      </c>
      <c r="D27" s="246" t="s">
        <v>72</v>
      </c>
      <c r="E27" s="246" t="s">
        <v>134</v>
      </c>
      <c r="F27" s="246" t="s">
        <v>135</v>
      </c>
      <c r="G27" s="251" t="s">
        <v>40</v>
      </c>
      <c r="H27" s="244" t="s">
        <v>115</v>
      </c>
      <c r="I27" s="275" t="s">
        <v>116</v>
      </c>
      <c r="J27" s="275" t="s">
        <v>117</v>
      </c>
      <c r="K27" s="276" t="s">
        <v>118</v>
      </c>
      <c r="L27" s="280">
        <v>138</v>
      </c>
      <c r="M27" s="149" t="s">
        <v>45</v>
      </c>
      <c r="N27" s="150" t="s">
        <v>46</v>
      </c>
      <c r="O27" s="280">
        <v>138</v>
      </c>
      <c r="P27" s="280">
        <v>138</v>
      </c>
      <c r="Q27" s="151">
        <v>1</v>
      </c>
      <c r="R27" s="151">
        <v>1</v>
      </c>
      <c r="S27" s="189">
        <v>138</v>
      </c>
      <c r="T27" s="297">
        <f t="shared" si="3"/>
        <v>1</v>
      </c>
      <c r="U27" s="150">
        <v>1</v>
      </c>
      <c r="V27" s="150">
        <v>1</v>
      </c>
      <c r="W27" s="150">
        <v>1</v>
      </c>
      <c r="X27" s="190"/>
    </row>
    <row r="28" s="52" customFormat="1" ht="32" customHeight="1" spans="1:24">
      <c r="A28" s="243" t="s">
        <v>136</v>
      </c>
      <c r="B28" s="244" t="s">
        <v>37</v>
      </c>
      <c r="C28" s="247" t="s">
        <v>137</v>
      </c>
      <c r="D28" s="246" t="s">
        <v>77</v>
      </c>
      <c r="E28" s="246" t="s">
        <v>138</v>
      </c>
      <c r="F28" s="246" t="s">
        <v>139</v>
      </c>
      <c r="G28" s="251" t="s">
        <v>40</v>
      </c>
      <c r="H28" s="244" t="s">
        <v>115</v>
      </c>
      <c r="I28" s="275" t="s">
        <v>116</v>
      </c>
      <c r="J28" s="275" t="s">
        <v>117</v>
      </c>
      <c r="K28" s="276" t="s">
        <v>118</v>
      </c>
      <c r="L28" s="280">
        <v>44.8</v>
      </c>
      <c r="M28" s="149" t="s">
        <v>45</v>
      </c>
      <c r="N28" s="150" t="s">
        <v>46</v>
      </c>
      <c r="O28" s="280">
        <v>44.8</v>
      </c>
      <c r="P28" s="280">
        <v>44.8</v>
      </c>
      <c r="Q28" s="200">
        <v>1</v>
      </c>
      <c r="R28" s="200">
        <v>1</v>
      </c>
      <c r="S28" s="189">
        <v>44.8</v>
      </c>
      <c r="T28" s="297">
        <f t="shared" si="3"/>
        <v>1</v>
      </c>
      <c r="U28" s="150">
        <v>1</v>
      </c>
      <c r="V28" s="150">
        <v>1</v>
      </c>
      <c r="W28" s="150">
        <v>1</v>
      </c>
      <c r="X28" s="190"/>
    </row>
    <row r="29" s="52" customFormat="1" ht="32" customHeight="1" spans="1:24">
      <c r="A29" s="243" t="s">
        <v>140</v>
      </c>
      <c r="B29" s="244" t="s">
        <v>37</v>
      </c>
      <c r="C29" s="247" t="s">
        <v>141</v>
      </c>
      <c r="D29" s="246" t="s">
        <v>142</v>
      </c>
      <c r="E29" s="246" t="s">
        <v>143</v>
      </c>
      <c r="F29" s="246" t="s">
        <v>144</v>
      </c>
      <c r="G29" s="251" t="s">
        <v>40</v>
      </c>
      <c r="H29" s="244" t="s">
        <v>115</v>
      </c>
      <c r="I29" s="275" t="s">
        <v>116</v>
      </c>
      <c r="J29" s="275" t="s">
        <v>117</v>
      </c>
      <c r="K29" s="276" t="s">
        <v>118</v>
      </c>
      <c r="L29" s="280">
        <v>68</v>
      </c>
      <c r="M29" s="149" t="s">
        <v>45</v>
      </c>
      <c r="N29" s="150" t="s">
        <v>46</v>
      </c>
      <c r="O29" s="280">
        <v>68</v>
      </c>
      <c r="P29" s="280">
        <v>68</v>
      </c>
      <c r="Q29" s="200">
        <v>1</v>
      </c>
      <c r="R29" s="200">
        <v>1</v>
      </c>
      <c r="S29" s="189">
        <v>68</v>
      </c>
      <c r="T29" s="297">
        <f t="shared" si="3"/>
        <v>1</v>
      </c>
      <c r="U29" s="150">
        <v>1</v>
      </c>
      <c r="V29" s="150">
        <v>1</v>
      </c>
      <c r="W29" s="150">
        <v>1</v>
      </c>
      <c r="X29" s="190"/>
    </row>
    <row r="30" s="210" customFormat="1" ht="32" customHeight="1" spans="1:24">
      <c r="A30" s="243" t="s">
        <v>145</v>
      </c>
      <c r="B30" s="244" t="s">
        <v>37</v>
      </c>
      <c r="C30" s="254" t="s">
        <v>146</v>
      </c>
      <c r="D30" s="246"/>
      <c r="E30" s="253"/>
      <c r="F30" s="253"/>
      <c r="G30" s="251" t="s">
        <v>40</v>
      </c>
      <c r="H30" s="244" t="s">
        <v>115</v>
      </c>
      <c r="I30" s="275" t="s">
        <v>116</v>
      </c>
      <c r="J30" s="275" t="s">
        <v>117</v>
      </c>
      <c r="K30" s="276" t="s">
        <v>118</v>
      </c>
      <c r="L30" s="281">
        <v>157.42</v>
      </c>
      <c r="M30" s="149" t="s">
        <v>45</v>
      </c>
      <c r="N30" s="150" t="s">
        <v>46</v>
      </c>
      <c r="O30" s="281">
        <v>157.42</v>
      </c>
      <c r="P30" s="281">
        <v>157.42</v>
      </c>
      <c r="Q30" s="200">
        <v>1</v>
      </c>
      <c r="R30" s="200">
        <v>1</v>
      </c>
      <c r="S30" s="299">
        <v>157.42</v>
      </c>
      <c r="T30" s="297">
        <f t="shared" si="3"/>
        <v>1</v>
      </c>
      <c r="U30" s="209"/>
      <c r="V30" s="209"/>
      <c r="W30" s="209"/>
      <c r="X30" s="300"/>
    </row>
    <row r="31" s="50" customFormat="1" ht="32" customHeight="1" spans="1:24">
      <c r="A31" s="243" t="s">
        <v>147</v>
      </c>
      <c r="B31" s="244" t="s">
        <v>37</v>
      </c>
      <c r="C31" s="247" t="s">
        <v>148</v>
      </c>
      <c r="D31" s="246" t="s">
        <v>142</v>
      </c>
      <c r="E31" s="248" t="s">
        <v>149</v>
      </c>
      <c r="F31" s="248" t="s">
        <v>150</v>
      </c>
      <c r="G31" s="250" t="s">
        <v>151</v>
      </c>
      <c r="H31" s="244" t="s">
        <v>152</v>
      </c>
      <c r="I31" s="275" t="s">
        <v>116</v>
      </c>
      <c r="J31" s="275" t="s">
        <v>117</v>
      </c>
      <c r="K31" s="276" t="s">
        <v>153</v>
      </c>
      <c r="L31" s="282">
        <v>109.2</v>
      </c>
      <c r="M31" s="149" t="s">
        <v>45</v>
      </c>
      <c r="N31" s="150" t="s">
        <v>46</v>
      </c>
      <c r="O31" s="282">
        <v>109.2</v>
      </c>
      <c r="P31" s="282">
        <v>109.2</v>
      </c>
      <c r="Q31" s="151">
        <v>1</v>
      </c>
      <c r="R31" s="151">
        <v>1</v>
      </c>
      <c r="S31" s="180">
        <v>109.2</v>
      </c>
      <c r="T31" s="297">
        <f t="shared" si="3"/>
        <v>1</v>
      </c>
      <c r="U31" s="180">
        <v>1</v>
      </c>
      <c r="V31" s="180">
        <v>1</v>
      </c>
      <c r="W31" s="180">
        <v>1</v>
      </c>
      <c r="X31" s="300"/>
    </row>
    <row r="32" s="50" customFormat="1" ht="32" customHeight="1" spans="1:24">
      <c r="A32" s="243" t="s">
        <v>154</v>
      </c>
      <c r="B32" s="244" t="s">
        <v>37</v>
      </c>
      <c r="C32" s="247" t="s">
        <v>155</v>
      </c>
      <c r="D32" s="246" t="s">
        <v>142</v>
      </c>
      <c r="E32" s="255" t="s">
        <v>156</v>
      </c>
      <c r="F32" s="248" t="s">
        <v>157</v>
      </c>
      <c r="G32" s="250" t="s">
        <v>151</v>
      </c>
      <c r="H32" s="244" t="s">
        <v>152</v>
      </c>
      <c r="I32" s="275" t="s">
        <v>116</v>
      </c>
      <c r="J32" s="275" t="s">
        <v>117</v>
      </c>
      <c r="K32" s="276" t="s">
        <v>153</v>
      </c>
      <c r="L32" s="282">
        <v>63.35</v>
      </c>
      <c r="M32" s="149" t="s">
        <v>45</v>
      </c>
      <c r="N32" s="150" t="s">
        <v>46</v>
      </c>
      <c r="O32" s="282">
        <v>63.35</v>
      </c>
      <c r="P32" s="282">
        <v>63.35</v>
      </c>
      <c r="Q32" s="151">
        <v>1</v>
      </c>
      <c r="R32" s="151">
        <v>1</v>
      </c>
      <c r="S32" s="180">
        <v>35.85</v>
      </c>
      <c r="T32" s="297">
        <f t="shared" si="3"/>
        <v>0.565903709550118</v>
      </c>
      <c r="U32" s="180">
        <v>1</v>
      </c>
      <c r="V32" s="180"/>
      <c r="W32" s="180"/>
      <c r="X32" s="300"/>
    </row>
    <row r="33" s="50" customFormat="1" ht="32" customHeight="1" spans="1:24">
      <c r="A33" s="243" t="s">
        <v>158</v>
      </c>
      <c r="B33" s="244" t="s">
        <v>37</v>
      </c>
      <c r="C33" s="247" t="s">
        <v>159</v>
      </c>
      <c r="D33" s="255" t="s">
        <v>72</v>
      </c>
      <c r="E33" s="248" t="s">
        <v>160</v>
      </c>
      <c r="F33" s="248" t="s">
        <v>161</v>
      </c>
      <c r="G33" s="251" t="s">
        <v>40</v>
      </c>
      <c r="H33" s="244" t="s">
        <v>162</v>
      </c>
      <c r="I33" s="275" t="s">
        <v>116</v>
      </c>
      <c r="J33" s="275" t="s">
        <v>117</v>
      </c>
      <c r="K33" s="276" t="s">
        <v>163</v>
      </c>
      <c r="L33" s="281">
        <v>300</v>
      </c>
      <c r="M33" s="149" t="s">
        <v>45</v>
      </c>
      <c r="N33" s="150" t="s">
        <v>46</v>
      </c>
      <c r="O33" s="281">
        <v>300</v>
      </c>
      <c r="P33" s="281">
        <v>300</v>
      </c>
      <c r="Q33" s="151">
        <v>1</v>
      </c>
      <c r="R33" s="151">
        <v>1</v>
      </c>
      <c r="S33" s="180">
        <v>270.9</v>
      </c>
      <c r="T33" s="297">
        <f t="shared" si="3"/>
        <v>0.903</v>
      </c>
      <c r="U33" s="180"/>
      <c r="V33" s="180"/>
      <c r="W33" s="180"/>
      <c r="X33" s="300"/>
    </row>
    <row r="34" s="52" customFormat="1" ht="32" customHeight="1" spans="1:24">
      <c r="A34" s="243" t="s">
        <v>164</v>
      </c>
      <c r="B34" s="244" t="s">
        <v>37</v>
      </c>
      <c r="C34" s="247" t="s">
        <v>165</v>
      </c>
      <c r="D34" s="246" t="s">
        <v>56</v>
      </c>
      <c r="E34" s="246" t="s">
        <v>166</v>
      </c>
      <c r="F34" s="246" t="s">
        <v>167</v>
      </c>
      <c r="G34" s="250" t="s">
        <v>168</v>
      </c>
      <c r="H34" s="250" t="s">
        <v>169</v>
      </c>
      <c r="I34" s="275" t="s">
        <v>116</v>
      </c>
      <c r="J34" s="275" t="s">
        <v>117</v>
      </c>
      <c r="K34" s="276" t="s">
        <v>170</v>
      </c>
      <c r="L34" s="281">
        <v>26.53</v>
      </c>
      <c r="M34" s="149" t="s">
        <v>45</v>
      </c>
      <c r="N34" s="150" t="s">
        <v>46</v>
      </c>
      <c r="O34" s="282">
        <v>26.53</v>
      </c>
      <c r="P34" s="282">
        <v>26.53</v>
      </c>
      <c r="Q34" s="151">
        <v>1</v>
      </c>
      <c r="R34" s="151">
        <v>1</v>
      </c>
      <c r="S34" s="301">
        <v>26.53</v>
      </c>
      <c r="T34" s="297">
        <f>S34/L34</f>
        <v>1</v>
      </c>
      <c r="U34" s="180">
        <v>1</v>
      </c>
      <c r="V34" s="180">
        <v>1</v>
      </c>
      <c r="W34" s="150">
        <v>1</v>
      </c>
      <c r="X34" s="193"/>
    </row>
    <row r="35" s="52" customFormat="1" ht="32" customHeight="1" spans="1:24">
      <c r="A35" s="243" t="s">
        <v>171</v>
      </c>
      <c r="B35" s="244" t="s">
        <v>37</v>
      </c>
      <c r="C35" s="247" t="s">
        <v>172</v>
      </c>
      <c r="D35" s="246" t="s">
        <v>56</v>
      </c>
      <c r="E35" s="246" t="s">
        <v>57</v>
      </c>
      <c r="F35" s="246" t="s">
        <v>173</v>
      </c>
      <c r="G35" s="250" t="s">
        <v>168</v>
      </c>
      <c r="H35" s="250" t="s">
        <v>169</v>
      </c>
      <c r="I35" s="275" t="s">
        <v>116</v>
      </c>
      <c r="J35" s="275" t="s">
        <v>117</v>
      </c>
      <c r="K35" s="276" t="s">
        <v>170</v>
      </c>
      <c r="L35" s="281">
        <v>23.5</v>
      </c>
      <c r="M35" s="149" t="s">
        <v>45</v>
      </c>
      <c r="N35" s="150" t="s">
        <v>46</v>
      </c>
      <c r="O35" s="283">
        <v>23.5</v>
      </c>
      <c r="P35" s="283">
        <v>23.5</v>
      </c>
      <c r="Q35" s="200">
        <v>1</v>
      </c>
      <c r="R35" s="200">
        <v>1</v>
      </c>
      <c r="S35" s="301">
        <v>23.5</v>
      </c>
      <c r="T35" s="297">
        <f>S35/L35</f>
        <v>1</v>
      </c>
      <c r="U35" s="150">
        <v>1</v>
      </c>
      <c r="V35" s="150">
        <v>1</v>
      </c>
      <c r="W35" s="150">
        <v>1</v>
      </c>
      <c r="X35" s="190"/>
    </row>
    <row r="36" s="52" customFormat="1" ht="32" customHeight="1" spans="1:24">
      <c r="A36" s="243" t="s">
        <v>174</v>
      </c>
      <c r="B36" s="244" t="s">
        <v>37</v>
      </c>
      <c r="C36" s="247" t="s">
        <v>175</v>
      </c>
      <c r="D36" s="246" t="s">
        <v>56</v>
      </c>
      <c r="E36" s="246" t="s">
        <v>176</v>
      </c>
      <c r="F36" s="246"/>
      <c r="G36" s="250" t="s">
        <v>168</v>
      </c>
      <c r="H36" s="250" t="s">
        <v>169</v>
      </c>
      <c r="I36" s="275" t="s">
        <v>116</v>
      </c>
      <c r="J36" s="275" t="s">
        <v>117</v>
      </c>
      <c r="K36" s="276" t="s">
        <v>170</v>
      </c>
      <c r="L36" s="281">
        <v>9.14</v>
      </c>
      <c r="M36" s="149" t="s">
        <v>45</v>
      </c>
      <c r="N36" s="150" t="s">
        <v>46</v>
      </c>
      <c r="O36" s="283">
        <v>9.14</v>
      </c>
      <c r="P36" s="283">
        <v>9.14</v>
      </c>
      <c r="Q36" s="200">
        <v>1</v>
      </c>
      <c r="R36" s="200">
        <v>1</v>
      </c>
      <c r="S36" s="301">
        <v>9.14</v>
      </c>
      <c r="T36" s="297">
        <f>S36/L36</f>
        <v>1</v>
      </c>
      <c r="U36" s="150">
        <v>1</v>
      </c>
      <c r="V36" s="150">
        <v>1</v>
      </c>
      <c r="W36" s="150">
        <v>1</v>
      </c>
      <c r="X36" s="193"/>
    </row>
    <row r="37" s="210" customFormat="1" ht="32" customHeight="1" spans="1:24">
      <c r="A37" s="243" t="s">
        <v>177</v>
      </c>
      <c r="B37" s="244" t="s">
        <v>37</v>
      </c>
      <c r="C37" s="247" t="s">
        <v>178</v>
      </c>
      <c r="D37" s="248" t="s">
        <v>56</v>
      </c>
      <c r="E37" s="248" t="s">
        <v>179</v>
      </c>
      <c r="F37" s="248" t="s">
        <v>180</v>
      </c>
      <c r="G37" s="251" t="s">
        <v>168</v>
      </c>
      <c r="H37" s="251" t="s">
        <v>169</v>
      </c>
      <c r="I37" s="275" t="s">
        <v>116</v>
      </c>
      <c r="J37" s="275" t="s">
        <v>117</v>
      </c>
      <c r="K37" s="276" t="s">
        <v>170</v>
      </c>
      <c r="L37" s="281">
        <v>16.65</v>
      </c>
      <c r="M37" s="149" t="s">
        <v>45</v>
      </c>
      <c r="N37" s="150" t="s">
        <v>46</v>
      </c>
      <c r="O37" s="283">
        <v>16.65</v>
      </c>
      <c r="P37" s="283">
        <v>16.65</v>
      </c>
      <c r="Q37" s="200">
        <v>1</v>
      </c>
      <c r="R37" s="200">
        <v>1</v>
      </c>
      <c r="S37" s="302">
        <v>16.65</v>
      </c>
      <c r="T37" s="297">
        <f>S37/L37</f>
        <v>1</v>
      </c>
      <c r="U37" s="209">
        <v>1</v>
      </c>
      <c r="V37" s="209">
        <v>1</v>
      </c>
      <c r="W37" s="209">
        <v>1</v>
      </c>
      <c r="X37" s="303"/>
    </row>
    <row r="38" s="210" customFormat="1" ht="32" customHeight="1" spans="1:24">
      <c r="A38" s="243" t="s">
        <v>181</v>
      </c>
      <c r="B38" s="244" t="s">
        <v>37</v>
      </c>
      <c r="C38" s="247" t="s">
        <v>182</v>
      </c>
      <c r="D38" s="248" t="s">
        <v>56</v>
      </c>
      <c r="E38" s="248" t="s">
        <v>176</v>
      </c>
      <c r="F38" s="253" t="s">
        <v>183</v>
      </c>
      <c r="G38" s="251" t="s">
        <v>168</v>
      </c>
      <c r="H38" s="251" t="s">
        <v>169</v>
      </c>
      <c r="I38" s="275" t="s">
        <v>116</v>
      </c>
      <c r="J38" s="275" t="s">
        <v>117</v>
      </c>
      <c r="K38" s="276" t="s">
        <v>170</v>
      </c>
      <c r="L38" s="281">
        <v>8.31</v>
      </c>
      <c r="M38" s="149" t="s">
        <v>45</v>
      </c>
      <c r="N38" s="150" t="s">
        <v>46</v>
      </c>
      <c r="O38" s="283">
        <v>8.31</v>
      </c>
      <c r="P38" s="283">
        <v>8.31</v>
      </c>
      <c r="Q38" s="200">
        <v>1</v>
      </c>
      <c r="R38" s="200">
        <v>1</v>
      </c>
      <c r="S38" s="302">
        <v>8.31</v>
      </c>
      <c r="T38" s="297">
        <f>S38/L38</f>
        <v>1</v>
      </c>
      <c r="U38" s="209">
        <v>1</v>
      </c>
      <c r="V38" s="209">
        <v>1</v>
      </c>
      <c r="W38" s="209">
        <v>1</v>
      </c>
      <c r="X38" s="193"/>
    </row>
    <row r="39" s="50" customFormat="1" ht="32" customHeight="1" spans="1:24">
      <c r="A39" s="243" t="s">
        <v>184</v>
      </c>
      <c r="B39" s="244" t="s">
        <v>37</v>
      </c>
      <c r="C39" s="256" t="s">
        <v>185</v>
      </c>
      <c r="D39" s="248" t="s">
        <v>186</v>
      </c>
      <c r="E39" s="248" t="s">
        <v>187</v>
      </c>
      <c r="F39" s="248" t="s">
        <v>188</v>
      </c>
      <c r="G39" s="244" t="s">
        <v>151</v>
      </c>
      <c r="H39" s="244" t="s">
        <v>189</v>
      </c>
      <c r="I39" s="275" t="s">
        <v>116</v>
      </c>
      <c r="J39" s="275" t="s">
        <v>117</v>
      </c>
      <c r="K39" s="276" t="s">
        <v>190</v>
      </c>
      <c r="L39" s="284">
        <v>400</v>
      </c>
      <c r="M39" s="149" t="s">
        <v>45</v>
      </c>
      <c r="N39" s="150" t="s">
        <v>46</v>
      </c>
      <c r="O39" s="284">
        <v>400</v>
      </c>
      <c r="P39" s="284">
        <v>400</v>
      </c>
      <c r="Q39" s="151">
        <v>1</v>
      </c>
      <c r="R39" s="151">
        <v>1</v>
      </c>
      <c r="S39" s="299">
        <v>400</v>
      </c>
      <c r="T39" s="297">
        <f t="shared" si="3"/>
        <v>1</v>
      </c>
      <c r="U39" s="180">
        <v>1</v>
      </c>
      <c r="V39" s="180">
        <v>1</v>
      </c>
      <c r="W39" s="180">
        <v>1</v>
      </c>
      <c r="X39" s="188"/>
    </row>
    <row r="40" s="50" customFormat="1" ht="32" customHeight="1" spans="1:24">
      <c r="A40" s="243" t="s">
        <v>191</v>
      </c>
      <c r="B40" s="244" t="s">
        <v>37</v>
      </c>
      <c r="C40" s="256" t="s">
        <v>192</v>
      </c>
      <c r="D40" s="248" t="s">
        <v>186</v>
      </c>
      <c r="E40" s="248" t="s">
        <v>187</v>
      </c>
      <c r="F40" s="253"/>
      <c r="G40" s="244" t="s">
        <v>168</v>
      </c>
      <c r="H40" s="244" t="s">
        <v>189</v>
      </c>
      <c r="I40" s="275" t="s">
        <v>116</v>
      </c>
      <c r="J40" s="275" t="s">
        <v>117</v>
      </c>
      <c r="K40" s="276" t="s">
        <v>190</v>
      </c>
      <c r="L40" s="284">
        <v>30</v>
      </c>
      <c r="M40" s="149" t="s">
        <v>45</v>
      </c>
      <c r="N40" s="150" t="s">
        <v>46</v>
      </c>
      <c r="O40" s="284">
        <v>30</v>
      </c>
      <c r="P40" s="284">
        <v>30</v>
      </c>
      <c r="Q40" s="151">
        <v>1</v>
      </c>
      <c r="R40" s="151">
        <v>1</v>
      </c>
      <c r="S40" s="299">
        <v>30</v>
      </c>
      <c r="T40" s="297">
        <f t="shared" si="3"/>
        <v>1</v>
      </c>
      <c r="U40" s="180">
        <v>1</v>
      </c>
      <c r="V40" s="180">
        <v>1</v>
      </c>
      <c r="W40" s="180">
        <v>1</v>
      </c>
      <c r="X40" s="188"/>
    </row>
    <row r="41" s="52" customFormat="1" ht="32" customHeight="1" spans="1:24">
      <c r="A41" s="243" t="s">
        <v>193</v>
      </c>
      <c r="B41" s="244" t="s">
        <v>37</v>
      </c>
      <c r="C41" s="247" t="s">
        <v>194</v>
      </c>
      <c r="D41" s="246" t="s">
        <v>195</v>
      </c>
      <c r="E41" s="246" t="s">
        <v>196</v>
      </c>
      <c r="F41" s="246" t="s">
        <v>197</v>
      </c>
      <c r="G41" s="250" t="s">
        <v>168</v>
      </c>
      <c r="H41" s="250" t="s">
        <v>198</v>
      </c>
      <c r="I41" s="275" t="s">
        <v>116</v>
      </c>
      <c r="J41" s="275" t="s">
        <v>117</v>
      </c>
      <c r="K41" s="276" t="s">
        <v>199</v>
      </c>
      <c r="L41" s="283">
        <v>40</v>
      </c>
      <c r="M41" s="149" t="s">
        <v>45</v>
      </c>
      <c r="N41" s="150" t="s">
        <v>46</v>
      </c>
      <c r="O41" s="283">
        <v>40</v>
      </c>
      <c r="P41" s="283">
        <v>40</v>
      </c>
      <c r="Q41" s="151">
        <v>1</v>
      </c>
      <c r="R41" s="151">
        <v>1</v>
      </c>
      <c r="S41" s="178">
        <v>40</v>
      </c>
      <c r="T41" s="297">
        <f t="shared" si="3"/>
        <v>1</v>
      </c>
      <c r="U41" s="150">
        <v>1</v>
      </c>
      <c r="V41" s="150">
        <v>1</v>
      </c>
      <c r="W41" s="150">
        <v>1</v>
      </c>
      <c r="X41" s="190"/>
    </row>
    <row r="42" s="52" customFormat="1" ht="30" spans="1:24">
      <c r="A42" s="243" t="s">
        <v>200</v>
      </c>
      <c r="B42" s="244" t="s">
        <v>37</v>
      </c>
      <c r="C42" s="257" t="s">
        <v>201</v>
      </c>
      <c r="D42" s="246" t="s">
        <v>195</v>
      </c>
      <c r="E42" s="246" t="s">
        <v>202</v>
      </c>
      <c r="F42" s="246" t="s">
        <v>203</v>
      </c>
      <c r="G42" s="251" t="s">
        <v>168</v>
      </c>
      <c r="H42" s="251" t="s">
        <v>198</v>
      </c>
      <c r="I42" s="275" t="s">
        <v>116</v>
      </c>
      <c r="J42" s="275" t="s">
        <v>117</v>
      </c>
      <c r="K42" s="276" t="s">
        <v>199</v>
      </c>
      <c r="L42" s="283">
        <v>7</v>
      </c>
      <c r="M42" s="149" t="s">
        <v>45</v>
      </c>
      <c r="N42" s="150" t="s">
        <v>46</v>
      </c>
      <c r="O42" s="283">
        <v>7</v>
      </c>
      <c r="P42" s="283">
        <v>7</v>
      </c>
      <c r="Q42" s="151">
        <v>1</v>
      </c>
      <c r="R42" s="151">
        <v>1</v>
      </c>
      <c r="S42" s="150">
        <v>7</v>
      </c>
      <c r="T42" s="297">
        <f t="shared" si="3"/>
        <v>1</v>
      </c>
      <c r="U42" s="150">
        <v>1</v>
      </c>
      <c r="V42" s="150">
        <v>1</v>
      </c>
      <c r="W42" s="150"/>
      <c r="X42" s="193"/>
    </row>
    <row r="43" s="52" customFormat="1" ht="32" customHeight="1" spans="1:24">
      <c r="A43" s="243" t="s">
        <v>204</v>
      </c>
      <c r="B43" s="244" t="s">
        <v>37</v>
      </c>
      <c r="C43" s="256" t="s">
        <v>205</v>
      </c>
      <c r="D43" s="246"/>
      <c r="E43" s="246"/>
      <c r="F43" s="246"/>
      <c r="G43" s="244" t="s">
        <v>206</v>
      </c>
      <c r="H43" s="244" t="s">
        <v>207</v>
      </c>
      <c r="I43" s="275" t="s">
        <v>116</v>
      </c>
      <c r="J43" s="275" t="s">
        <v>117</v>
      </c>
      <c r="K43" s="276" t="s">
        <v>118</v>
      </c>
      <c r="L43" s="283">
        <v>1142.58</v>
      </c>
      <c r="M43" s="149" t="s">
        <v>45</v>
      </c>
      <c r="N43" s="150" t="s">
        <v>46</v>
      </c>
      <c r="O43" s="283">
        <v>1142.58</v>
      </c>
      <c r="P43" s="283">
        <v>1142.58</v>
      </c>
      <c r="Q43" s="151">
        <v>1</v>
      </c>
      <c r="R43" s="151">
        <v>1</v>
      </c>
      <c r="S43" s="150">
        <v>1142.57</v>
      </c>
      <c r="T43" s="297">
        <f t="shared" si="3"/>
        <v>0.99999124787761</v>
      </c>
      <c r="U43" s="150">
        <v>1</v>
      </c>
      <c r="V43" s="150">
        <v>1</v>
      </c>
      <c r="W43" s="150">
        <v>1</v>
      </c>
      <c r="X43" s="190"/>
    </row>
    <row r="44" s="52" customFormat="1" ht="47" customHeight="1" spans="1:24">
      <c r="A44" s="243" t="s">
        <v>208</v>
      </c>
      <c r="B44" s="244" t="s">
        <v>37</v>
      </c>
      <c r="C44" s="258" t="s">
        <v>146</v>
      </c>
      <c r="D44" s="259"/>
      <c r="E44" s="259"/>
      <c r="F44" s="259"/>
      <c r="G44" s="244" t="s">
        <v>40</v>
      </c>
      <c r="H44" s="250" t="s">
        <v>168</v>
      </c>
      <c r="I44" s="275" t="s">
        <v>116</v>
      </c>
      <c r="J44" s="275" t="s">
        <v>117</v>
      </c>
      <c r="K44" s="276" t="s">
        <v>209</v>
      </c>
      <c r="L44" s="283">
        <v>28.57</v>
      </c>
      <c r="M44" s="149"/>
      <c r="N44" s="150"/>
      <c r="O44" s="283">
        <v>28.57</v>
      </c>
      <c r="P44" s="283">
        <v>28.57</v>
      </c>
      <c r="Q44" s="151"/>
      <c r="R44" s="151"/>
      <c r="S44" s="150"/>
      <c r="T44" s="297"/>
      <c r="U44" s="150"/>
      <c r="V44" s="150"/>
      <c r="W44" s="150"/>
      <c r="X44" s="304"/>
    </row>
    <row r="45" s="49" customFormat="1" ht="45" customHeight="1" spans="1:24">
      <c r="A45" s="93" t="s">
        <v>210</v>
      </c>
      <c r="B45" s="238"/>
      <c r="C45" s="239" t="s">
        <v>211</v>
      </c>
      <c r="D45" s="240"/>
      <c r="E45" s="240"/>
      <c r="F45" s="240"/>
      <c r="G45" s="241"/>
      <c r="H45" s="242"/>
      <c r="I45" s="94" t="s">
        <v>212</v>
      </c>
      <c r="J45" s="94" t="s">
        <v>213</v>
      </c>
      <c r="K45" s="94" t="s">
        <v>214</v>
      </c>
      <c r="L45" s="273">
        <f>SUM(L46:L91)</f>
        <v>5201</v>
      </c>
      <c r="M45" s="274"/>
      <c r="N45" s="274"/>
      <c r="O45" s="273">
        <f>SUM(O46:O91)</f>
        <v>5201</v>
      </c>
      <c r="P45" s="273">
        <f>SUM(P46:P91)</f>
        <v>5201</v>
      </c>
      <c r="Q45" s="295">
        <f>SUM(Q46:Q91)</f>
        <v>45</v>
      </c>
      <c r="R45" s="295">
        <f>SUM(R46:R91)</f>
        <v>45</v>
      </c>
      <c r="S45" s="273">
        <f>SUM(S46:S91)</f>
        <v>2600.44</v>
      </c>
      <c r="T45" s="296">
        <f t="shared" ref="T45:T64" si="5">S45/O45</f>
        <v>0.49998846375697</v>
      </c>
      <c r="U45" s="295">
        <f>SUM(U46:U91)</f>
        <v>8</v>
      </c>
      <c r="V45" s="295">
        <f>SUM(V46:V91)</f>
        <v>8</v>
      </c>
      <c r="W45" s="295">
        <f>SUM(W46:W91)</f>
        <v>5</v>
      </c>
      <c r="X45" s="242"/>
    </row>
    <row r="46" s="52" customFormat="1" ht="32" customHeight="1" spans="1:24">
      <c r="A46" s="243" t="s">
        <v>215</v>
      </c>
      <c r="B46" s="244" t="s">
        <v>37</v>
      </c>
      <c r="C46" s="260" t="s">
        <v>216</v>
      </c>
      <c r="D46" s="246" t="s">
        <v>186</v>
      </c>
      <c r="E46" s="246" t="s">
        <v>217</v>
      </c>
      <c r="F46" s="246" t="s">
        <v>218</v>
      </c>
      <c r="G46" s="244" t="s">
        <v>40</v>
      </c>
      <c r="H46" s="244" t="s">
        <v>52</v>
      </c>
      <c r="I46" s="285" t="s">
        <v>219</v>
      </c>
      <c r="J46" s="285" t="s">
        <v>220</v>
      </c>
      <c r="K46" s="276" t="s">
        <v>221</v>
      </c>
      <c r="L46" s="283">
        <v>6</v>
      </c>
      <c r="M46" s="149" t="s">
        <v>222</v>
      </c>
      <c r="N46" s="150" t="s">
        <v>223</v>
      </c>
      <c r="O46" s="283">
        <v>6</v>
      </c>
      <c r="P46" s="283">
        <v>6</v>
      </c>
      <c r="Q46" s="200">
        <v>1</v>
      </c>
      <c r="R46" s="200">
        <v>1</v>
      </c>
      <c r="S46" s="189"/>
      <c r="T46" s="297">
        <f t="shared" si="5"/>
        <v>0</v>
      </c>
      <c r="U46" s="150"/>
      <c r="V46" s="150"/>
      <c r="W46" s="150"/>
      <c r="X46" s="190"/>
    </row>
    <row r="47" s="210" customFormat="1" ht="32" customHeight="1" spans="1:24">
      <c r="A47" s="243" t="s">
        <v>224</v>
      </c>
      <c r="B47" s="244" t="s">
        <v>37</v>
      </c>
      <c r="C47" s="260" t="s">
        <v>225</v>
      </c>
      <c r="D47" s="248" t="s">
        <v>94</v>
      </c>
      <c r="E47" s="248" t="s">
        <v>226</v>
      </c>
      <c r="F47" s="249" t="s">
        <v>227</v>
      </c>
      <c r="G47" s="250" t="s">
        <v>40</v>
      </c>
      <c r="H47" s="244" t="s">
        <v>52</v>
      </c>
      <c r="I47" s="285" t="s">
        <v>219</v>
      </c>
      <c r="J47" s="285" t="s">
        <v>220</v>
      </c>
      <c r="K47" s="276" t="s">
        <v>221</v>
      </c>
      <c r="L47" s="286">
        <v>16</v>
      </c>
      <c r="M47" s="149" t="s">
        <v>222</v>
      </c>
      <c r="N47" s="150" t="s">
        <v>223</v>
      </c>
      <c r="O47" s="286">
        <v>16</v>
      </c>
      <c r="P47" s="286">
        <v>16</v>
      </c>
      <c r="Q47" s="200">
        <v>1</v>
      </c>
      <c r="R47" s="200">
        <v>1</v>
      </c>
      <c r="S47" s="299"/>
      <c r="T47" s="297">
        <f t="shared" si="5"/>
        <v>0</v>
      </c>
      <c r="U47" s="209"/>
      <c r="V47" s="209"/>
      <c r="W47" s="209"/>
      <c r="X47" s="303"/>
    </row>
    <row r="48" s="210" customFormat="1" ht="32" customHeight="1" spans="1:24">
      <c r="A48" s="243" t="s">
        <v>228</v>
      </c>
      <c r="B48" s="244" t="s">
        <v>37</v>
      </c>
      <c r="C48" s="260" t="s">
        <v>229</v>
      </c>
      <c r="D48" s="248" t="s">
        <v>94</v>
      </c>
      <c r="E48" s="248" t="s">
        <v>226</v>
      </c>
      <c r="F48" s="248" t="s">
        <v>227</v>
      </c>
      <c r="G48" s="250" t="s">
        <v>40</v>
      </c>
      <c r="H48" s="244" t="s">
        <v>52</v>
      </c>
      <c r="I48" s="285" t="s">
        <v>219</v>
      </c>
      <c r="J48" s="285" t="s">
        <v>220</v>
      </c>
      <c r="K48" s="276" t="s">
        <v>221</v>
      </c>
      <c r="L48" s="286">
        <v>50</v>
      </c>
      <c r="M48" s="149" t="s">
        <v>222</v>
      </c>
      <c r="N48" s="150" t="s">
        <v>223</v>
      </c>
      <c r="O48" s="286">
        <v>50</v>
      </c>
      <c r="P48" s="286">
        <v>50</v>
      </c>
      <c r="Q48" s="200">
        <v>1</v>
      </c>
      <c r="R48" s="200">
        <v>1</v>
      </c>
      <c r="S48" s="299"/>
      <c r="T48" s="297">
        <f t="shared" si="5"/>
        <v>0</v>
      </c>
      <c r="U48" s="209"/>
      <c r="V48" s="209"/>
      <c r="W48" s="209"/>
      <c r="X48" s="303"/>
    </row>
    <row r="49" s="210" customFormat="1" ht="40" customHeight="1" spans="1:24">
      <c r="A49" s="243" t="s">
        <v>230</v>
      </c>
      <c r="B49" s="244" t="s">
        <v>37</v>
      </c>
      <c r="C49" s="260" t="s">
        <v>231</v>
      </c>
      <c r="D49" s="248" t="s">
        <v>186</v>
      </c>
      <c r="E49" s="248" t="s">
        <v>232</v>
      </c>
      <c r="F49" s="249" t="s">
        <v>233</v>
      </c>
      <c r="G49" s="250" t="s">
        <v>40</v>
      </c>
      <c r="H49" s="244" t="s">
        <v>52</v>
      </c>
      <c r="I49" s="285" t="s">
        <v>219</v>
      </c>
      <c r="J49" s="285" t="s">
        <v>220</v>
      </c>
      <c r="K49" s="276" t="s">
        <v>221</v>
      </c>
      <c r="L49" s="286">
        <v>20</v>
      </c>
      <c r="M49" s="149" t="s">
        <v>222</v>
      </c>
      <c r="N49" s="150" t="s">
        <v>223</v>
      </c>
      <c r="O49" s="286">
        <v>20</v>
      </c>
      <c r="P49" s="286">
        <v>20</v>
      </c>
      <c r="Q49" s="200">
        <v>1</v>
      </c>
      <c r="R49" s="200">
        <v>1</v>
      </c>
      <c r="S49" s="299"/>
      <c r="T49" s="297">
        <f t="shared" si="5"/>
        <v>0</v>
      </c>
      <c r="U49" s="209"/>
      <c r="V49" s="209"/>
      <c r="W49" s="209"/>
      <c r="X49" s="303"/>
    </row>
    <row r="50" s="210" customFormat="1" ht="32" customHeight="1" spans="1:24">
      <c r="A50" s="243" t="s">
        <v>234</v>
      </c>
      <c r="B50" s="244" t="s">
        <v>37</v>
      </c>
      <c r="C50" s="260" t="s">
        <v>235</v>
      </c>
      <c r="D50" s="248" t="s">
        <v>103</v>
      </c>
      <c r="E50" s="248" t="s">
        <v>104</v>
      </c>
      <c r="F50" s="248" t="s">
        <v>236</v>
      </c>
      <c r="G50" s="250" t="s">
        <v>40</v>
      </c>
      <c r="H50" s="244" t="s">
        <v>52</v>
      </c>
      <c r="I50" s="285" t="s">
        <v>219</v>
      </c>
      <c r="J50" s="285" t="s">
        <v>220</v>
      </c>
      <c r="K50" s="276" t="s">
        <v>221</v>
      </c>
      <c r="L50" s="286">
        <v>11</v>
      </c>
      <c r="M50" s="149" t="s">
        <v>222</v>
      </c>
      <c r="N50" s="150" t="s">
        <v>223</v>
      </c>
      <c r="O50" s="286">
        <v>11</v>
      </c>
      <c r="P50" s="286">
        <v>11</v>
      </c>
      <c r="Q50" s="200">
        <v>1</v>
      </c>
      <c r="R50" s="200">
        <v>1</v>
      </c>
      <c r="S50" s="299"/>
      <c r="T50" s="297">
        <f t="shared" si="5"/>
        <v>0</v>
      </c>
      <c r="U50" s="209"/>
      <c r="V50" s="209"/>
      <c r="W50" s="209"/>
      <c r="X50" s="303"/>
    </row>
    <row r="51" s="210" customFormat="1" ht="32" customHeight="1" spans="1:24">
      <c r="A51" s="243" t="s">
        <v>237</v>
      </c>
      <c r="B51" s="244" t="s">
        <v>37</v>
      </c>
      <c r="C51" s="260" t="s">
        <v>238</v>
      </c>
      <c r="D51" s="248" t="s">
        <v>186</v>
      </c>
      <c r="E51" s="248" t="s">
        <v>217</v>
      </c>
      <c r="F51" s="248" t="s">
        <v>239</v>
      </c>
      <c r="G51" s="250" t="s">
        <v>40</v>
      </c>
      <c r="H51" s="244" t="s">
        <v>52</v>
      </c>
      <c r="I51" s="285" t="s">
        <v>219</v>
      </c>
      <c r="J51" s="285" t="s">
        <v>220</v>
      </c>
      <c r="K51" s="276" t="s">
        <v>221</v>
      </c>
      <c r="L51" s="286">
        <v>15</v>
      </c>
      <c r="M51" s="149" t="s">
        <v>222</v>
      </c>
      <c r="N51" s="150" t="s">
        <v>223</v>
      </c>
      <c r="O51" s="286">
        <v>15</v>
      </c>
      <c r="P51" s="286">
        <v>15</v>
      </c>
      <c r="Q51" s="200">
        <v>1</v>
      </c>
      <c r="R51" s="200">
        <v>1</v>
      </c>
      <c r="S51" s="299"/>
      <c r="T51" s="297">
        <f t="shared" si="5"/>
        <v>0</v>
      </c>
      <c r="U51" s="209"/>
      <c r="V51" s="209"/>
      <c r="W51" s="209"/>
      <c r="X51" s="303"/>
    </row>
    <row r="52" s="210" customFormat="1" ht="32" customHeight="1" spans="1:24">
      <c r="A52" s="243" t="s">
        <v>240</v>
      </c>
      <c r="B52" s="244" t="s">
        <v>37</v>
      </c>
      <c r="C52" s="260" t="s">
        <v>241</v>
      </c>
      <c r="D52" s="248" t="s">
        <v>186</v>
      </c>
      <c r="E52" s="248" t="s">
        <v>217</v>
      </c>
      <c r="F52" s="248" t="s">
        <v>105</v>
      </c>
      <c r="G52" s="251" t="s">
        <v>40</v>
      </c>
      <c r="H52" s="244" t="s">
        <v>52</v>
      </c>
      <c r="I52" s="285" t="s">
        <v>219</v>
      </c>
      <c r="J52" s="285" t="s">
        <v>220</v>
      </c>
      <c r="K52" s="276" t="s">
        <v>221</v>
      </c>
      <c r="L52" s="286">
        <v>62</v>
      </c>
      <c r="M52" s="149" t="s">
        <v>222</v>
      </c>
      <c r="N52" s="150" t="s">
        <v>223</v>
      </c>
      <c r="O52" s="286">
        <v>62</v>
      </c>
      <c r="P52" s="286">
        <v>62</v>
      </c>
      <c r="Q52" s="200">
        <v>1</v>
      </c>
      <c r="R52" s="200">
        <v>1</v>
      </c>
      <c r="S52" s="299">
        <v>30.5</v>
      </c>
      <c r="T52" s="297">
        <f t="shared" si="5"/>
        <v>0.491935483870968</v>
      </c>
      <c r="U52" s="209"/>
      <c r="V52" s="209"/>
      <c r="W52" s="209"/>
      <c r="X52" s="303"/>
    </row>
    <row r="53" s="210" customFormat="1" ht="32" customHeight="1" spans="1:24">
      <c r="A53" s="243" t="s">
        <v>242</v>
      </c>
      <c r="B53" s="244" t="s">
        <v>37</v>
      </c>
      <c r="C53" s="260" t="s">
        <v>243</v>
      </c>
      <c r="D53" s="248" t="s">
        <v>56</v>
      </c>
      <c r="E53" s="248" t="s">
        <v>244</v>
      </c>
      <c r="F53" s="248" t="s">
        <v>245</v>
      </c>
      <c r="G53" s="251" t="s">
        <v>40</v>
      </c>
      <c r="H53" s="244" t="s">
        <v>52</v>
      </c>
      <c r="I53" s="285" t="s">
        <v>219</v>
      </c>
      <c r="J53" s="285" t="s">
        <v>220</v>
      </c>
      <c r="K53" s="276" t="s">
        <v>221</v>
      </c>
      <c r="L53" s="286">
        <v>15</v>
      </c>
      <c r="M53" s="149" t="s">
        <v>222</v>
      </c>
      <c r="N53" s="150" t="s">
        <v>223</v>
      </c>
      <c r="O53" s="286">
        <v>15</v>
      </c>
      <c r="P53" s="286">
        <v>15</v>
      </c>
      <c r="Q53" s="200">
        <v>1</v>
      </c>
      <c r="R53" s="200">
        <v>1</v>
      </c>
      <c r="S53" s="299"/>
      <c r="T53" s="297">
        <f t="shared" si="5"/>
        <v>0</v>
      </c>
      <c r="U53" s="209"/>
      <c r="V53" s="209"/>
      <c r="W53" s="209"/>
      <c r="X53" s="303"/>
    </row>
    <row r="54" s="210" customFormat="1" ht="44" customHeight="1" spans="1:24">
      <c r="A54" s="243" t="s">
        <v>246</v>
      </c>
      <c r="B54" s="244" t="s">
        <v>37</v>
      </c>
      <c r="C54" s="260" t="s">
        <v>247</v>
      </c>
      <c r="D54" s="248" t="s">
        <v>56</v>
      </c>
      <c r="E54" s="248" t="s">
        <v>244</v>
      </c>
      <c r="F54" s="249" t="s">
        <v>248</v>
      </c>
      <c r="G54" s="251" t="s">
        <v>40</v>
      </c>
      <c r="H54" s="244" t="s">
        <v>52</v>
      </c>
      <c r="I54" s="285" t="s">
        <v>219</v>
      </c>
      <c r="J54" s="285" t="s">
        <v>220</v>
      </c>
      <c r="K54" s="276" t="s">
        <v>221</v>
      </c>
      <c r="L54" s="286">
        <v>42</v>
      </c>
      <c r="M54" s="149" t="s">
        <v>82</v>
      </c>
      <c r="N54" s="150" t="s">
        <v>83</v>
      </c>
      <c r="O54" s="286">
        <v>42</v>
      </c>
      <c r="P54" s="286">
        <v>42</v>
      </c>
      <c r="Q54" s="200">
        <v>1</v>
      </c>
      <c r="R54" s="200">
        <v>1</v>
      </c>
      <c r="S54" s="299"/>
      <c r="T54" s="297">
        <f t="shared" si="5"/>
        <v>0</v>
      </c>
      <c r="U54" s="209"/>
      <c r="V54" s="209"/>
      <c r="W54" s="209"/>
      <c r="X54" s="305"/>
    </row>
    <row r="55" s="210" customFormat="1" ht="44" customHeight="1" spans="1:24">
      <c r="A55" s="243" t="s">
        <v>249</v>
      </c>
      <c r="B55" s="244" t="s">
        <v>37</v>
      </c>
      <c r="C55" s="260" t="s">
        <v>250</v>
      </c>
      <c r="D55" s="248" t="s">
        <v>56</v>
      </c>
      <c r="E55" s="248" t="s">
        <v>244</v>
      </c>
      <c r="F55" s="249" t="s">
        <v>251</v>
      </c>
      <c r="G55" s="251" t="s">
        <v>40</v>
      </c>
      <c r="H55" s="244" t="s">
        <v>52</v>
      </c>
      <c r="I55" s="285" t="s">
        <v>219</v>
      </c>
      <c r="J55" s="285" t="s">
        <v>220</v>
      </c>
      <c r="K55" s="276" t="s">
        <v>221</v>
      </c>
      <c r="L55" s="286">
        <v>15</v>
      </c>
      <c r="M55" s="149" t="s">
        <v>82</v>
      </c>
      <c r="N55" s="150" t="s">
        <v>83</v>
      </c>
      <c r="O55" s="286">
        <v>15</v>
      </c>
      <c r="P55" s="286">
        <v>15</v>
      </c>
      <c r="Q55" s="200">
        <v>1</v>
      </c>
      <c r="R55" s="200">
        <v>1</v>
      </c>
      <c r="S55" s="299"/>
      <c r="T55" s="297"/>
      <c r="U55" s="209"/>
      <c r="V55" s="209"/>
      <c r="W55" s="209"/>
      <c r="X55" s="303"/>
    </row>
    <row r="56" s="210" customFormat="1" ht="32" customHeight="1" spans="1:24">
      <c r="A56" s="243" t="s">
        <v>252</v>
      </c>
      <c r="B56" s="244" t="s">
        <v>37</v>
      </c>
      <c r="C56" s="260" t="s">
        <v>253</v>
      </c>
      <c r="D56" s="248"/>
      <c r="E56" s="248"/>
      <c r="F56" s="248"/>
      <c r="G56" s="251" t="s">
        <v>40</v>
      </c>
      <c r="H56" s="244" t="s">
        <v>52</v>
      </c>
      <c r="I56" s="285" t="s">
        <v>219</v>
      </c>
      <c r="J56" s="285" t="s">
        <v>220</v>
      </c>
      <c r="K56" s="276" t="s">
        <v>221</v>
      </c>
      <c r="L56" s="286">
        <v>24</v>
      </c>
      <c r="M56" s="149" t="s">
        <v>222</v>
      </c>
      <c r="N56" s="150" t="s">
        <v>223</v>
      </c>
      <c r="O56" s="286">
        <v>24</v>
      </c>
      <c r="P56" s="286">
        <v>24</v>
      </c>
      <c r="Q56" s="200">
        <v>1</v>
      </c>
      <c r="R56" s="200">
        <v>1</v>
      </c>
      <c r="S56" s="299"/>
      <c r="T56" s="297">
        <f t="shared" ref="T56:T64" si="6">S56/O56</f>
        <v>0</v>
      </c>
      <c r="U56" s="209"/>
      <c r="V56" s="209"/>
      <c r="W56" s="209"/>
      <c r="X56" s="303"/>
    </row>
    <row r="57" s="210" customFormat="1" ht="32" customHeight="1" spans="1:24">
      <c r="A57" s="243" t="s">
        <v>254</v>
      </c>
      <c r="B57" s="244" t="s">
        <v>37</v>
      </c>
      <c r="C57" s="260" t="s">
        <v>255</v>
      </c>
      <c r="D57" s="248"/>
      <c r="E57" s="248"/>
      <c r="F57" s="248"/>
      <c r="G57" s="251" t="s">
        <v>40</v>
      </c>
      <c r="H57" s="244" t="s">
        <v>52</v>
      </c>
      <c r="I57" s="285" t="s">
        <v>219</v>
      </c>
      <c r="J57" s="285" t="s">
        <v>220</v>
      </c>
      <c r="K57" s="276" t="s">
        <v>221</v>
      </c>
      <c r="L57" s="286">
        <v>3</v>
      </c>
      <c r="M57" s="149" t="s">
        <v>222</v>
      </c>
      <c r="N57" s="150" t="s">
        <v>223</v>
      </c>
      <c r="O57" s="286">
        <v>3</v>
      </c>
      <c r="P57" s="286">
        <v>3</v>
      </c>
      <c r="Q57" s="200">
        <v>1</v>
      </c>
      <c r="R57" s="200">
        <v>1</v>
      </c>
      <c r="S57" s="299"/>
      <c r="T57" s="297">
        <f t="shared" si="6"/>
        <v>0</v>
      </c>
      <c r="U57" s="209"/>
      <c r="V57" s="209"/>
      <c r="W57" s="209"/>
      <c r="X57" s="303"/>
    </row>
    <row r="58" s="210" customFormat="1" ht="32" customHeight="1" spans="1:24">
      <c r="A58" s="243" t="s">
        <v>256</v>
      </c>
      <c r="B58" s="244" t="s">
        <v>37</v>
      </c>
      <c r="C58" s="260" t="s">
        <v>257</v>
      </c>
      <c r="D58" s="248"/>
      <c r="E58" s="248"/>
      <c r="F58" s="253"/>
      <c r="G58" s="251" t="s">
        <v>40</v>
      </c>
      <c r="H58" s="244" t="s">
        <v>52</v>
      </c>
      <c r="I58" s="285" t="s">
        <v>219</v>
      </c>
      <c r="J58" s="285" t="s">
        <v>220</v>
      </c>
      <c r="K58" s="276" t="s">
        <v>221</v>
      </c>
      <c r="L58" s="286">
        <v>30</v>
      </c>
      <c r="M58" s="149" t="s">
        <v>222</v>
      </c>
      <c r="N58" s="150" t="s">
        <v>223</v>
      </c>
      <c r="O58" s="286">
        <v>30</v>
      </c>
      <c r="P58" s="286">
        <v>30</v>
      </c>
      <c r="Q58" s="200">
        <v>1</v>
      </c>
      <c r="R58" s="200">
        <v>1</v>
      </c>
      <c r="S58" s="299"/>
      <c r="T58" s="297">
        <f t="shared" si="6"/>
        <v>0</v>
      </c>
      <c r="U58" s="209"/>
      <c r="V58" s="209"/>
      <c r="W58" s="209"/>
      <c r="X58" s="303"/>
    </row>
    <row r="59" s="210" customFormat="1" ht="42" customHeight="1" spans="1:24">
      <c r="A59" s="243" t="s">
        <v>258</v>
      </c>
      <c r="B59" s="244" t="s">
        <v>37</v>
      </c>
      <c r="C59" s="261" t="s">
        <v>259</v>
      </c>
      <c r="D59" s="248"/>
      <c r="E59" s="248"/>
      <c r="F59" s="248"/>
      <c r="G59" s="251" t="s">
        <v>40</v>
      </c>
      <c r="H59" s="244" t="s">
        <v>52</v>
      </c>
      <c r="I59" s="285" t="s">
        <v>219</v>
      </c>
      <c r="J59" s="285" t="s">
        <v>220</v>
      </c>
      <c r="K59" s="276" t="s">
        <v>221</v>
      </c>
      <c r="L59" s="286">
        <v>80</v>
      </c>
      <c r="M59" s="149" t="s">
        <v>82</v>
      </c>
      <c r="N59" s="150" t="s">
        <v>83</v>
      </c>
      <c r="O59" s="286">
        <v>80</v>
      </c>
      <c r="P59" s="286">
        <v>80</v>
      </c>
      <c r="Q59" s="200">
        <v>1</v>
      </c>
      <c r="R59" s="200">
        <v>1</v>
      </c>
      <c r="S59" s="299">
        <v>39.15</v>
      </c>
      <c r="T59" s="297">
        <f t="shared" si="6"/>
        <v>0.489375</v>
      </c>
      <c r="U59" s="209"/>
      <c r="V59" s="209"/>
      <c r="W59" s="209"/>
      <c r="X59" s="303"/>
    </row>
    <row r="60" s="210" customFormat="1" ht="32" customHeight="1" spans="1:24">
      <c r="A60" s="243" t="s">
        <v>260</v>
      </c>
      <c r="B60" s="244" t="s">
        <v>37</v>
      </c>
      <c r="C60" s="260" t="s">
        <v>261</v>
      </c>
      <c r="D60" s="248"/>
      <c r="E60" s="248"/>
      <c r="F60" s="248"/>
      <c r="G60" s="251" t="s">
        <v>40</v>
      </c>
      <c r="H60" s="244" t="s">
        <v>52</v>
      </c>
      <c r="I60" s="285" t="s">
        <v>219</v>
      </c>
      <c r="J60" s="285" t="s">
        <v>220</v>
      </c>
      <c r="K60" s="276" t="s">
        <v>221</v>
      </c>
      <c r="L60" s="286">
        <v>10</v>
      </c>
      <c r="M60" s="149" t="s">
        <v>222</v>
      </c>
      <c r="N60" s="150" t="s">
        <v>223</v>
      </c>
      <c r="O60" s="286">
        <v>10</v>
      </c>
      <c r="P60" s="286">
        <v>10</v>
      </c>
      <c r="Q60" s="200">
        <v>1</v>
      </c>
      <c r="R60" s="200">
        <v>1</v>
      </c>
      <c r="S60" s="299"/>
      <c r="T60" s="297">
        <f t="shared" si="6"/>
        <v>0</v>
      </c>
      <c r="U60" s="209"/>
      <c r="V60" s="209"/>
      <c r="W60" s="209"/>
      <c r="X60" s="303"/>
    </row>
    <row r="61" s="210" customFormat="1" ht="32" customHeight="1" spans="1:24">
      <c r="A61" s="243" t="s">
        <v>262</v>
      </c>
      <c r="B61" s="244" t="s">
        <v>37</v>
      </c>
      <c r="C61" s="260" t="s">
        <v>263</v>
      </c>
      <c r="D61" s="248"/>
      <c r="E61" s="248"/>
      <c r="F61" s="248"/>
      <c r="G61" s="251" t="s">
        <v>40</v>
      </c>
      <c r="H61" s="244" t="s">
        <v>52</v>
      </c>
      <c r="I61" s="285" t="s">
        <v>219</v>
      </c>
      <c r="J61" s="285" t="s">
        <v>220</v>
      </c>
      <c r="K61" s="276" t="s">
        <v>221</v>
      </c>
      <c r="L61" s="286">
        <v>11</v>
      </c>
      <c r="M61" s="149" t="s">
        <v>82</v>
      </c>
      <c r="N61" s="150" t="s">
        <v>83</v>
      </c>
      <c r="O61" s="286">
        <v>11</v>
      </c>
      <c r="P61" s="286">
        <v>11</v>
      </c>
      <c r="Q61" s="200">
        <v>1</v>
      </c>
      <c r="R61" s="200">
        <v>1</v>
      </c>
      <c r="S61" s="299"/>
      <c r="T61" s="297">
        <f t="shared" si="6"/>
        <v>0</v>
      </c>
      <c r="U61" s="209"/>
      <c r="V61" s="209"/>
      <c r="W61" s="209"/>
      <c r="X61" s="303"/>
    </row>
    <row r="62" s="210" customFormat="1" ht="32" customHeight="1" spans="1:24">
      <c r="A62" s="243" t="s">
        <v>264</v>
      </c>
      <c r="B62" s="244" t="s">
        <v>37</v>
      </c>
      <c r="C62" s="260" t="s">
        <v>265</v>
      </c>
      <c r="D62" s="248"/>
      <c r="E62" s="248"/>
      <c r="F62" s="248"/>
      <c r="G62" s="251" t="s">
        <v>40</v>
      </c>
      <c r="H62" s="244" t="s">
        <v>52</v>
      </c>
      <c r="I62" s="285" t="s">
        <v>219</v>
      </c>
      <c r="J62" s="285" t="s">
        <v>220</v>
      </c>
      <c r="K62" s="276" t="s">
        <v>221</v>
      </c>
      <c r="L62" s="286">
        <v>14.87</v>
      </c>
      <c r="M62" s="149" t="s">
        <v>222</v>
      </c>
      <c r="N62" s="150" t="s">
        <v>223</v>
      </c>
      <c r="O62" s="286">
        <v>14.87</v>
      </c>
      <c r="P62" s="286">
        <v>14.87</v>
      </c>
      <c r="Q62" s="200">
        <v>1</v>
      </c>
      <c r="R62" s="200">
        <v>1</v>
      </c>
      <c r="S62" s="299"/>
      <c r="T62" s="297">
        <f t="shared" si="6"/>
        <v>0</v>
      </c>
      <c r="U62" s="209"/>
      <c r="V62" s="209"/>
      <c r="W62" s="209"/>
      <c r="X62" s="303"/>
    </row>
    <row r="63" s="210" customFormat="1" ht="32" customHeight="1" spans="1:24">
      <c r="A63" s="243" t="s">
        <v>266</v>
      </c>
      <c r="B63" s="244" t="s">
        <v>37</v>
      </c>
      <c r="C63" s="262" t="s">
        <v>267</v>
      </c>
      <c r="D63" s="248"/>
      <c r="E63" s="248"/>
      <c r="F63" s="253"/>
      <c r="G63" s="251" t="s">
        <v>40</v>
      </c>
      <c r="H63" s="244" t="s">
        <v>52</v>
      </c>
      <c r="I63" s="285" t="s">
        <v>219</v>
      </c>
      <c r="J63" s="285" t="s">
        <v>220</v>
      </c>
      <c r="K63" s="276" t="s">
        <v>221</v>
      </c>
      <c r="L63" s="286">
        <v>75</v>
      </c>
      <c r="M63" s="149" t="s">
        <v>222</v>
      </c>
      <c r="N63" s="150" t="s">
        <v>223</v>
      </c>
      <c r="O63" s="286">
        <v>75</v>
      </c>
      <c r="P63" s="286">
        <v>75</v>
      </c>
      <c r="Q63" s="200">
        <v>1</v>
      </c>
      <c r="R63" s="200">
        <v>1</v>
      </c>
      <c r="S63" s="299">
        <v>36.5</v>
      </c>
      <c r="T63" s="297">
        <f t="shared" si="6"/>
        <v>0.486666666666667</v>
      </c>
      <c r="U63" s="209"/>
      <c r="V63" s="209"/>
      <c r="W63" s="209"/>
      <c r="X63" s="303"/>
    </row>
    <row r="64" s="210" customFormat="1" ht="32" customHeight="1" spans="1:24">
      <c r="A64" s="243" t="s">
        <v>268</v>
      </c>
      <c r="B64" s="244" t="s">
        <v>37</v>
      </c>
      <c r="C64" s="262" t="s">
        <v>269</v>
      </c>
      <c r="D64" s="248"/>
      <c r="E64" s="248"/>
      <c r="F64" s="248"/>
      <c r="G64" s="251" t="s">
        <v>40</v>
      </c>
      <c r="H64" s="244" t="s">
        <v>52</v>
      </c>
      <c r="I64" s="285" t="s">
        <v>219</v>
      </c>
      <c r="J64" s="285" t="s">
        <v>220</v>
      </c>
      <c r="K64" s="276" t="s">
        <v>221</v>
      </c>
      <c r="L64" s="286">
        <v>23</v>
      </c>
      <c r="M64" s="149" t="s">
        <v>222</v>
      </c>
      <c r="N64" s="150" t="s">
        <v>223</v>
      </c>
      <c r="O64" s="286">
        <v>23</v>
      </c>
      <c r="P64" s="286">
        <v>23</v>
      </c>
      <c r="Q64" s="200">
        <v>1</v>
      </c>
      <c r="R64" s="200">
        <v>1</v>
      </c>
      <c r="S64" s="299"/>
      <c r="T64" s="297">
        <f t="shared" si="6"/>
        <v>0</v>
      </c>
      <c r="U64" s="209"/>
      <c r="V64" s="209"/>
      <c r="W64" s="209"/>
      <c r="X64" s="303"/>
    </row>
    <row r="65" s="210" customFormat="1" ht="32" customHeight="1" spans="1:24">
      <c r="A65" s="243" t="s">
        <v>270</v>
      </c>
      <c r="B65" s="244" t="s">
        <v>37</v>
      </c>
      <c r="C65" s="262" t="s">
        <v>271</v>
      </c>
      <c r="D65" s="248"/>
      <c r="E65" s="248"/>
      <c r="F65" s="248"/>
      <c r="G65" s="251" t="s">
        <v>40</v>
      </c>
      <c r="H65" s="244" t="s">
        <v>52</v>
      </c>
      <c r="I65" s="285" t="s">
        <v>219</v>
      </c>
      <c r="J65" s="285" t="s">
        <v>220</v>
      </c>
      <c r="K65" s="276" t="s">
        <v>221</v>
      </c>
      <c r="L65" s="286">
        <v>26.6</v>
      </c>
      <c r="M65" s="149" t="s">
        <v>222</v>
      </c>
      <c r="N65" s="150" t="s">
        <v>223</v>
      </c>
      <c r="O65" s="286">
        <v>26.6</v>
      </c>
      <c r="P65" s="286">
        <v>26.6</v>
      </c>
      <c r="Q65" s="200">
        <v>1</v>
      </c>
      <c r="R65" s="200">
        <v>1</v>
      </c>
      <c r="S65" s="299"/>
      <c r="T65" s="297">
        <f t="shared" ref="T65:T74" si="7">S65/O65</f>
        <v>0</v>
      </c>
      <c r="U65" s="209"/>
      <c r="V65" s="209"/>
      <c r="W65" s="209"/>
      <c r="X65" s="303"/>
    </row>
    <row r="66" s="210" customFormat="1" ht="32" customHeight="1" spans="1:24">
      <c r="A66" s="243" t="s">
        <v>272</v>
      </c>
      <c r="B66" s="244" t="s">
        <v>37</v>
      </c>
      <c r="C66" s="262" t="s">
        <v>273</v>
      </c>
      <c r="D66" s="248"/>
      <c r="E66" s="248"/>
      <c r="F66" s="248"/>
      <c r="G66" s="251" t="s">
        <v>40</v>
      </c>
      <c r="H66" s="244" t="s">
        <v>52</v>
      </c>
      <c r="I66" s="285" t="s">
        <v>219</v>
      </c>
      <c r="J66" s="285" t="s">
        <v>220</v>
      </c>
      <c r="K66" s="276" t="s">
        <v>221</v>
      </c>
      <c r="L66" s="286">
        <v>150</v>
      </c>
      <c r="M66" s="149" t="s">
        <v>222</v>
      </c>
      <c r="N66" s="150" t="s">
        <v>223</v>
      </c>
      <c r="O66" s="286">
        <v>150</v>
      </c>
      <c r="P66" s="286">
        <v>150</v>
      </c>
      <c r="Q66" s="200">
        <v>1</v>
      </c>
      <c r="R66" s="200">
        <v>1</v>
      </c>
      <c r="S66" s="299">
        <v>73.5</v>
      </c>
      <c r="T66" s="297">
        <f t="shared" si="7"/>
        <v>0.49</v>
      </c>
      <c r="U66" s="209"/>
      <c r="V66" s="209"/>
      <c r="W66" s="209"/>
      <c r="X66" s="303"/>
    </row>
    <row r="67" s="210" customFormat="1" ht="32" customHeight="1" spans="1:24">
      <c r="A67" s="243" t="s">
        <v>274</v>
      </c>
      <c r="B67" s="244" t="s">
        <v>37</v>
      </c>
      <c r="C67" s="262" t="s">
        <v>275</v>
      </c>
      <c r="D67" s="248"/>
      <c r="E67" s="248"/>
      <c r="F67" s="253"/>
      <c r="G67" s="251" t="s">
        <v>40</v>
      </c>
      <c r="H67" s="244" t="s">
        <v>52</v>
      </c>
      <c r="I67" s="285" t="s">
        <v>219</v>
      </c>
      <c r="J67" s="285" t="s">
        <v>220</v>
      </c>
      <c r="K67" s="276" t="s">
        <v>221</v>
      </c>
      <c r="L67" s="286">
        <v>65</v>
      </c>
      <c r="M67" s="149" t="s">
        <v>82</v>
      </c>
      <c r="N67" s="150" t="s">
        <v>83</v>
      </c>
      <c r="O67" s="286">
        <v>65</v>
      </c>
      <c r="P67" s="286">
        <v>65</v>
      </c>
      <c r="Q67" s="200">
        <v>1</v>
      </c>
      <c r="R67" s="200">
        <v>1</v>
      </c>
      <c r="S67" s="299">
        <v>32</v>
      </c>
      <c r="T67" s="297">
        <f t="shared" si="7"/>
        <v>0.492307692307692</v>
      </c>
      <c r="U67" s="209"/>
      <c r="V67" s="209"/>
      <c r="W67" s="209"/>
      <c r="X67" s="303"/>
    </row>
    <row r="68" s="210" customFormat="1" ht="42" customHeight="1" spans="1:24">
      <c r="A68" s="243" t="s">
        <v>276</v>
      </c>
      <c r="B68" s="244" t="s">
        <v>37</v>
      </c>
      <c r="C68" s="262" t="s">
        <v>277</v>
      </c>
      <c r="D68" s="248"/>
      <c r="E68" s="248"/>
      <c r="F68" s="248"/>
      <c r="G68" s="251" t="s">
        <v>40</v>
      </c>
      <c r="H68" s="244" t="s">
        <v>52</v>
      </c>
      <c r="I68" s="285" t="s">
        <v>219</v>
      </c>
      <c r="J68" s="285" t="s">
        <v>220</v>
      </c>
      <c r="K68" s="276" t="s">
        <v>221</v>
      </c>
      <c r="L68" s="286">
        <v>87</v>
      </c>
      <c r="M68" s="149" t="s">
        <v>222</v>
      </c>
      <c r="N68" s="150" t="s">
        <v>223</v>
      </c>
      <c r="O68" s="286">
        <v>87</v>
      </c>
      <c r="P68" s="286">
        <v>87</v>
      </c>
      <c r="Q68" s="200">
        <v>1</v>
      </c>
      <c r="R68" s="200">
        <v>1</v>
      </c>
      <c r="S68" s="299">
        <v>42.5</v>
      </c>
      <c r="T68" s="297">
        <f t="shared" si="7"/>
        <v>0.488505747126437</v>
      </c>
      <c r="U68" s="209"/>
      <c r="V68" s="209"/>
      <c r="W68" s="209"/>
      <c r="X68" s="303"/>
    </row>
    <row r="69" s="210" customFormat="1" ht="32" customHeight="1" spans="1:24">
      <c r="A69" s="243" t="s">
        <v>278</v>
      </c>
      <c r="B69" s="244" t="s">
        <v>37</v>
      </c>
      <c r="C69" s="262" t="s">
        <v>279</v>
      </c>
      <c r="D69" s="248"/>
      <c r="E69" s="248"/>
      <c r="F69" s="248"/>
      <c r="G69" s="251" t="s">
        <v>40</v>
      </c>
      <c r="H69" s="244" t="s">
        <v>52</v>
      </c>
      <c r="I69" s="285" t="s">
        <v>219</v>
      </c>
      <c r="J69" s="285" t="s">
        <v>220</v>
      </c>
      <c r="K69" s="276" t="s">
        <v>221</v>
      </c>
      <c r="L69" s="286">
        <v>35</v>
      </c>
      <c r="M69" s="149" t="s">
        <v>222</v>
      </c>
      <c r="N69" s="150" t="s">
        <v>223</v>
      </c>
      <c r="O69" s="286">
        <v>35</v>
      </c>
      <c r="P69" s="286">
        <v>35</v>
      </c>
      <c r="Q69" s="200">
        <v>1</v>
      </c>
      <c r="R69" s="200">
        <v>1</v>
      </c>
      <c r="S69" s="299"/>
      <c r="T69" s="297">
        <f t="shared" si="7"/>
        <v>0</v>
      </c>
      <c r="U69" s="209"/>
      <c r="V69" s="209"/>
      <c r="W69" s="209"/>
      <c r="X69" s="303"/>
    </row>
    <row r="70" s="210" customFormat="1" ht="32" customHeight="1" spans="1:24">
      <c r="A70" s="243" t="s">
        <v>280</v>
      </c>
      <c r="B70" s="244" t="s">
        <v>37</v>
      </c>
      <c r="C70" s="262" t="s">
        <v>281</v>
      </c>
      <c r="D70" s="248"/>
      <c r="E70" s="248"/>
      <c r="F70" s="248"/>
      <c r="G70" s="251" t="s">
        <v>40</v>
      </c>
      <c r="H70" s="244" t="s">
        <v>52</v>
      </c>
      <c r="I70" s="285" t="s">
        <v>219</v>
      </c>
      <c r="J70" s="285" t="s">
        <v>220</v>
      </c>
      <c r="K70" s="276" t="s">
        <v>221</v>
      </c>
      <c r="L70" s="286">
        <v>35</v>
      </c>
      <c r="M70" s="149" t="s">
        <v>222</v>
      </c>
      <c r="N70" s="150" t="s">
        <v>223</v>
      </c>
      <c r="O70" s="286">
        <v>35</v>
      </c>
      <c r="P70" s="286">
        <v>35</v>
      </c>
      <c r="Q70" s="200">
        <v>1</v>
      </c>
      <c r="R70" s="200">
        <v>1</v>
      </c>
      <c r="S70" s="299"/>
      <c r="T70" s="297">
        <f t="shared" si="7"/>
        <v>0</v>
      </c>
      <c r="U70" s="209"/>
      <c r="V70" s="209"/>
      <c r="W70" s="209"/>
      <c r="X70" s="303"/>
    </row>
    <row r="71" s="50" customFormat="1" ht="32" customHeight="1" spans="1:24">
      <c r="A71" s="243" t="s">
        <v>282</v>
      </c>
      <c r="B71" s="244" t="s">
        <v>37</v>
      </c>
      <c r="C71" s="262" t="s">
        <v>283</v>
      </c>
      <c r="D71" s="248"/>
      <c r="E71" s="248"/>
      <c r="F71" s="248"/>
      <c r="G71" s="251" t="s">
        <v>40</v>
      </c>
      <c r="H71" s="251" t="s">
        <v>207</v>
      </c>
      <c r="I71" s="285" t="s">
        <v>219</v>
      </c>
      <c r="J71" s="285" t="s">
        <v>220</v>
      </c>
      <c r="K71" s="276" t="s">
        <v>284</v>
      </c>
      <c r="L71" s="278">
        <v>2400</v>
      </c>
      <c r="M71" s="149" t="s">
        <v>222</v>
      </c>
      <c r="N71" s="150" t="s">
        <v>223</v>
      </c>
      <c r="O71" s="278">
        <v>2400</v>
      </c>
      <c r="P71" s="278">
        <v>2400</v>
      </c>
      <c r="Q71" s="200">
        <v>1</v>
      </c>
      <c r="R71" s="151">
        <v>1</v>
      </c>
      <c r="S71" s="180">
        <v>1074.5</v>
      </c>
      <c r="T71" s="297">
        <f t="shared" si="7"/>
        <v>0.447708333333333</v>
      </c>
      <c r="U71" s="180"/>
      <c r="V71" s="180"/>
      <c r="W71" s="180"/>
      <c r="X71" s="188"/>
    </row>
    <row r="72" s="50" customFormat="1" ht="32" customHeight="1" spans="1:24">
      <c r="A72" s="243" t="s">
        <v>285</v>
      </c>
      <c r="B72" s="244" t="s">
        <v>37</v>
      </c>
      <c r="C72" s="262" t="s">
        <v>286</v>
      </c>
      <c r="D72" s="248"/>
      <c r="E72" s="248"/>
      <c r="F72" s="253"/>
      <c r="G72" s="251" t="s">
        <v>40</v>
      </c>
      <c r="H72" s="251" t="s">
        <v>207</v>
      </c>
      <c r="I72" s="285" t="s">
        <v>219</v>
      </c>
      <c r="J72" s="285" t="s">
        <v>220</v>
      </c>
      <c r="K72" s="276" t="s">
        <v>284</v>
      </c>
      <c r="L72" s="278">
        <v>80</v>
      </c>
      <c r="M72" s="149" t="s">
        <v>222</v>
      </c>
      <c r="N72" s="150" t="s">
        <v>223</v>
      </c>
      <c r="O72" s="278">
        <v>80</v>
      </c>
      <c r="P72" s="278">
        <v>80</v>
      </c>
      <c r="Q72" s="200">
        <v>1</v>
      </c>
      <c r="R72" s="151">
        <v>1</v>
      </c>
      <c r="S72" s="180"/>
      <c r="T72" s="297">
        <f t="shared" si="7"/>
        <v>0</v>
      </c>
      <c r="U72" s="180"/>
      <c r="V72" s="180"/>
      <c r="W72" s="180"/>
      <c r="X72" s="188"/>
    </row>
    <row r="73" s="50" customFormat="1" ht="42" customHeight="1" spans="1:24">
      <c r="A73" s="243" t="s">
        <v>287</v>
      </c>
      <c r="B73" s="244" t="s">
        <v>37</v>
      </c>
      <c r="C73" s="262" t="s">
        <v>288</v>
      </c>
      <c r="D73" s="248"/>
      <c r="E73" s="248"/>
      <c r="F73" s="248"/>
      <c r="G73" s="251" t="s">
        <v>40</v>
      </c>
      <c r="H73" s="251" t="s">
        <v>207</v>
      </c>
      <c r="I73" s="285" t="s">
        <v>219</v>
      </c>
      <c r="J73" s="285" t="s">
        <v>220</v>
      </c>
      <c r="K73" s="276" t="s">
        <v>284</v>
      </c>
      <c r="L73" s="278">
        <v>170</v>
      </c>
      <c r="M73" s="149" t="s">
        <v>222</v>
      </c>
      <c r="N73" s="150" t="s">
        <v>223</v>
      </c>
      <c r="O73" s="278">
        <v>170</v>
      </c>
      <c r="P73" s="278">
        <v>170</v>
      </c>
      <c r="Q73" s="200">
        <v>1</v>
      </c>
      <c r="R73" s="151">
        <v>1</v>
      </c>
      <c r="S73" s="180">
        <v>106.5</v>
      </c>
      <c r="T73" s="297">
        <f t="shared" si="7"/>
        <v>0.626470588235294</v>
      </c>
      <c r="U73" s="180"/>
      <c r="V73" s="180"/>
      <c r="W73" s="180"/>
      <c r="X73" s="188"/>
    </row>
    <row r="74" s="50" customFormat="1" ht="32" customHeight="1" spans="1:24">
      <c r="A74" s="243" t="s">
        <v>289</v>
      </c>
      <c r="B74" s="244" t="s">
        <v>37</v>
      </c>
      <c r="C74" s="262" t="s">
        <v>290</v>
      </c>
      <c r="D74" s="248"/>
      <c r="E74" s="248"/>
      <c r="F74" s="248"/>
      <c r="G74" s="251" t="s">
        <v>40</v>
      </c>
      <c r="H74" s="251" t="s">
        <v>207</v>
      </c>
      <c r="I74" s="285" t="s">
        <v>219</v>
      </c>
      <c r="J74" s="285" t="s">
        <v>220</v>
      </c>
      <c r="K74" s="276" t="s">
        <v>284</v>
      </c>
      <c r="L74" s="278">
        <v>86</v>
      </c>
      <c r="M74" s="149" t="s">
        <v>222</v>
      </c>
      <c r="N74" s="150" t="s">
        <v>223</v>
      </c>
      <c r="O74" s="278">
        <v>86</v>
      </c>
      <c r="P74" s="278">
        <v>86</v>
      </c>
      <c r="Q74" s="200">
        <v>1</v>
      </c>
      <c r="R74" s="151">
        <v>1</v>
      </c>
      <c r="S74" s="180"/>
      <c r="T74" s="297">
        <f t="shared" si="7"/>
        <v>0</v>
      </c>
      <c r="U74" s="180"/>
      <c r="V74" s="180"/>
      <c r="W74" s="180"/>
      <c r="X74" s="188"/>
    </row>
    <row r="75" s="50" customFormat="1" ht="32" customHeight="1" spans="1:24">
      <c r="A75" s="243" t="s">
        <v>291</v>
      </c>
      <c r="B75" s="244" t="s">
        <v>37</v>
      </c>
      <c r="C75" s="262" t="s">
        <v>292</v>
      </c>
      <c r="D75" s="248"/>
      <c r="E75" s="248"/>
      <c r="F75" s="248"/>
      <c r="G75" s="251" t="s">
        <v>40</v>
      </c>
      <c r="H75" s="251" t="s">
        <v>152</v>
      </c>
      <c r="I75" s="285" t="s">
        <v>219</v>
      </c>
      <c r="J75" s="285" t="s">
        <v>220</v>
      </c>
      <c r="K75" s="276" t="s">
        <v>293</v>
      </c>
      <c r="L75" s="278">
        <v>80</v>
      </c>
      <c r="M75" s="149" t="s">
        <v>222</v>
      </c>
      <c r="N75" s="150" t="s">
        <v>223</v>
      </c>
      <c r="O75" s="278">
        <v>80</v>
      </c>
      <c r="P75" s="278">
        <v>80</v>
      </c>
      <c r="Q75" s="200">
        <v>1</v>
      </c>
      <c r="R75" s="151">
        <v>1</v>
      </c>
      <c r="S75" s="180">
        <v>62.8</v>
      </c>
      <c r="T75" s="297">
        <f t="shared" ref="T75:T85" si="8">S75/O75</f>
        <v>0.785</v>
      </c>
      <c r="U75" s="180"/>
      <c r="V75" s="180"/>
      <c r="W75" s="180"/>
      <c r="X75" s="188"/>
    </row>
    <row r="76" s="50" customFormat="1" ht="32" customHeight="1" spans="1:24">
      <c r="A76" s="243" t="s">
        <v>294</v>
      </c>
      <c r="B76" s="244" t="s">
        <v>37</v>
      </c>
      <c r="C76" s="262" t="s">
        <v>295</v>
      </c>
      <c r="D76" s="248"/>
      <c r="E76" s="248"/>
      <c r="F76" s="248"/>
      <c r="G76" s="251" t="s">
        <v>40</v>
      </c>
      <c r="H76" s="251" t="s">
        <v>152</v>
      </c>
      <c r="I76" s="285" t="s">
        <v>219</v>
      </c>
      <c r="J76" s="285" t="s">
        <v>220</v>
      </c>
      <c r="K76" s="276" t="s">
        <v>293</v>
      </c>
      <c r="L76" s="278">
        <v>14</v>
      </c>
      <c r="M76" s="149" t="s">
        <v>222</v>
      </c>
      <c r="N76" s="150" t="s">
        <v>223</v>
      </c>
      <c r="O76" s="278">
        <v>14</v>
      </c>
      <c r="P76" s="278">
        <v>14</v>
      </c>
      <c r="Q76" s="200">
        <v>1</v>
      </c>
      <c r="R76" s="151">
        <v>1</v>
      </c>
      <c r="S76" s="180">
        <v>11.01</v>
      </c>
      <c r="T76" s="297">
        <f t="shared" si="8"/>
        <v>0.786428571428571</v>
      </c>
      <c r="U76" s="180"/>
      <c r="V76" s="180"/>
      <c r="W76" s="180"/>
      <c r="X76" s="188"/>
    </row>
    <row r="77" s="50" customFormat="1" ht="32" customHeight="1" spans="1:24">
      <c r="A77" s="243" t="s">
        <v>296</v>
      </c>
      <c r="B77" s="244" t="s">
        <v>37</v>
      </c>
      <c r="C77" s="262" t="s">
        <v>297</v>
      </c>
      <c r="D77" s="248"/>
      <c r="E77" s="248"/>
      <c r="F77" s="253"/>
      <c r="G77" s="251" t="s">
        <v>40</v>
      </c>
      <c r="H77" s="251" t="s">
        <v>152</v>
      </c>
      <c r="I77" s="285" t="s">
        <v>219</v>
      </c>
      <c r="J77" s="285" t="s">
        <v>220</v>
      </c>
      <c r="K77" s="276" t="s">
        <v>293</v>
      </c>
      <c r="L77" s="278">
        <v>34.85</v>
      </c>
      <c r="M77" s="149" t="s">
        <v>222</v>
      </c>
      <c r="N77" s="150" t="s">
        <v>223</v>
      </c>
      <c r="O77" s="278">
        <v>34.85</v>
      </c>
      <c r="P77" s="278">
        <v>34.85</v>
      </c>
      <c r="Q77" s="200">
        <v>1</v>
      </c>
      <c r="R77" s="151">
        <v>1</v>
      </c>
      <c r="S77" s="180">
        <v>27.68</v>
      </c>
      <c r="T77" s="297">
        <f t="shared" si="8"/>
        <v>0.794261119081779</v>
      </c>
      <c r="U77" s="180"/>
      <c r="V77" s="180"/>
      <c r="W77" s="180"/>
      <c r="X77" s="188"/>
    </row>
    <row r="78" s="50" customFormat="1" ht="42" customHeight="1" spans="1:24">
      <c r="A78" s="243" t="s">
        <v>298</v>
      </c>
      <c r="B78" s="244" t="s">
        <v>37</v>
      </c>
      <c r="C78" s="262" t="s">
        <v>299</v>
      </c>
      <c r="D78" s="248"/>
      <c r="E78" s="248"/>
      <c r="F78" s="248"/>
      <c r="G78" s="306" t="s">
        <v>300</v>
      </c>
      <c r="H78" s="251" t="s">
        <v>301</v>
      </c>
      <c r="I78" s="285" t="s">
        <v>219</v>
      </c>
      <c r="J78" s="285" t="s">
        <v>220</v>
      </c>
      <c r="K78" s="276" t="s">
        <v>302</v>
      </c>
      <c r="L78" s="278">
        <v>31</v>
      </c>
      <c r="M78" s="149" t="s">
        <v>222</v>
      </c>
      <c r="N78" s="150" t="s">
        <v>223</v>
      </c>
      <c r="O78" s="278">
        <v>31</v>
      </c>
      <c r="P78" s="278">
        <v>31</v>
      </c>
      <c r="Q78" s="200">
        <v>1</v>
      </c>
      <c r="R78" s="151">
        <v>1</v>
      </c>
      <c r="S78" s="180">
        <v>9</v>
      </c>
      <c r="T78" s="297">
        <f t="shared" si="8"/>
        <v>0.290322580645161</v>
      </c>
      <c r="U78" s="180">
        <v>1</v>
      </c>
      <c r="V78" s="180">
        <v>1</v>
      </c>
      <c r="W78" s="180">
        <v>1</v>
      </c>
      <c r="X78" s="188"/>
    </row>
    <row r="79" s="50" customFormat="1" ht="32" customHeight="1" spans="1:24">
      <c r="A79" s="243" t="s">
        <v>303</v>
      </c>
      <c r="B79" s="244" t="s">
        <v>37</v>
      </c>
      <c r="C79" s="262" t="s">
        <v>304</v>
      </c>
      <c r="D79" s="248"/>
      <c r="E79" s="248"/>
      <c r="F79" s="248"/>
      <c r="G79" s="306" t="s">
        <v>300</v>
      </c>
      <c r="H79" s="251" t="s">
        <v>301</v>
      </c>
      <c r="I79" s="285" t="s">
        <v>219</v>
      </c>
      <c r="J79" s="285" t="s">
        <v>220</v>
      </c>
      <c r="K79" s="276" t="s">
        <v>302</v>
      </c>
      <c r="L79" s="278">
        <v>45</v>
      </c>
      <c r="M79" s="149" t="s">
        <v>222</v>
      </c>
      <c r="N79" s="150" t="s">
        <v>223</v>
      </c>
      <c r="O79" s="278">
        <v>45</v>
      </c>
      <c r="P79" s="278">
        <v>45</v>
      </c>
      <c r="Q79" s="200">
        <v>1</v>
      </c>
      <c r="R79" s="151">
        <v>1</v>
      </c>
      <c r="S79" s="180">
        <v>45</v>
      </c>
      <c r="T79" s="297">
        <f t="shared" si="8"/>
        <v>1</v>
      </c>
      <c r="U79" s="180">
        <v>1</v>
      </c>
      <c r="V79" s="180">
        <v>1</v>
      </c>
      <c r="W79" s="180">
        <v>1</v>
      </c>
      <c r="X79" s="188"/>
    </row>
    <row r="80" s="50" customFormat="1" ht="42" customHeight="1" spans="1:24">
      <c r="A80" s="243" t="s">
        <v>305</v>
      </c>
      <c r="B80" s="244" t="s">
        <v>37</v>
      </c>
      <c r="C80" s="262" t="s">
        <v>306</v>
      </c>
      <c r="D80" s="248"/>
      <c r="E80" s="248"/>
      <c r="F80" s="248"/>
      <c r="G80" s="306" t="s">
        <v>300</v>
      </c>
      <c r="H80" s="251" t="s">
        <v>301</v>
      </c>
      <c r="I80" s="285" t="s">
        <v>219</v>
      </c>
      <c r="J80" s="285" t="s">
        <v>220</v>
      </c>
      <c r="K80" s="276" t="s">
        <v>302</v>
      </c>
      <c r="L80" s="278">
        <v>230</v>
      </c>
      <c r="M80" s="149" t="s">
        <v>222</v>
      </c>
      <c r="N80" s="150" t="s">
        <v>223</v>
      </c>
      <c r="O80" s="278">
        <v>230</v>
      </c>
      <c r="P80" s="278">
        <v>230</v>
      </c>
      <c r="Q80" s="200">
        <v>1</v>
      </c>
      <c r="R80" s="151">
        <v>1</v>
      </c>
      <c r="S80" s="180">
        <v>230</v>
      </c>
      <c r="T80" s="297">
        <f t="shared" si="8"/>
        <v>1</v>
      </c>
      <c r="U80" s="180">
        <v>1</v>
      </c>
      <c r="V80" s="180">
        <v>1</v>
      </c>
      <c r="W80" s="180">
        <v>1</v>
      </c>
      <c r="X80" s="188"/>
    </row>
    <row r="81" s="50" customFormat="1" ht="32" customHeight="1" spans="1:24">
      <c r="A81" s="243" t="s">
        <v>307</v>
      </c>
      <c r="B81" s="244" t="s">
        <v>37</v>
      </c>
      <c r="C81" s="262" t="s">
        <v>308</v>
      </c>
      <c r="D81" s="248"/>
      <c r="E81" s="248"/>
      <c r="F81" s="248"/>
      <c r="G81" s="306" t="s">
        <v>300</v>
      </c>
      <c r="H81" s="251" t="s">
        <v>309</v>
      </c>
      <c r="I81" s="285" t="s">
        <v>219</v>
      </c>
      <c r="J81" s="285" t="s">
        <v>220</v>
      </c>
      <c r="K81" s="276" t="s">
        <v>310</v>
      </c>
      <c r="L81" s="278">
        <v>50</v>
      </c>
      <c r="M81" s="149" t="s">
        <v>222</v>
      </c>
      <c r="N81" s="150" t="s">
        <v>223</v>
      </c>
      <c r="O81" s="278">
        <v>50</v>
      </c>
      <c r="P81" s="278">
        <v>50</v>
      </c>
      <c r="Q81" s="200">
        <v>1</v>
      </c>
      <c r="R81" s="151">
        <v>1</v>
      </c>
      <c r="S81" s="180">
        <v>50</v>
      </c>
      <c r="T81" s="297">
        <f t="shared" si="8"/>
        <v>1</v>
      </c>
      <c r="U81" s="180">
        <v>1</v>
      </c>
      <c r="V81" s="180">
        <v>1</v>
      </c>
      <c r="W81" s="180"/>
      <c r="X81" s="188"/>
    </row>
    <row r="82" s="50" customFormat="1" ht="42" customHeight="1" spans="1:24">
      <c r="A82" s="243" t="s">
        <v>311</v>
      </c>
      <c r="B82" s="244" t="s">
        <v>37</v>
      </c>
      <c r="C82" s="262" t="s">
        <v>312</v>
      </c>
      <c r="D82" s="248"/>
      <c r="E82" s="248"/>
      <c r="F82" s="248"/>
      <c r="G82" s="306" t="s">
        <v>300</v>
      </c>
      <c r="H82" s="251" t="s">
        <v>309</v>
      </c>
      <c r="I82" s="285" t="s">
        <v>219</v>
      </c>
      <c r="J82" s="285" t="s">
        <v>220</v>
      </c>
      <c r="K82" s="276" t="s">
        <v>310</v>
      </c>
      <c r="L82" s="278">
        <v>30</v>
      </c>
      <c r="M82" s="149" t="s">
        <v>222</v>
      </c>
      <c r="N82" s="150" t="s">
        <v>223</v>
      </c>
      <c r="O82" s="278">
        <v>30</v>
      </c>
      <c r="P82" s="278">
        <v>30</v>
      </c>
      <c r="Q82" s="200">
        <v>1</v>
      </c>
      <c r="R82" s="151">
        <v>1</v>
      </c>
      <c r="S82" s="180">
        <v>30</v>
      </c>
      <c r="T82" s="297">
        <f t="shared" si="8"/>
        <v>1</v>
      </c>
      <c r="U82" s="180">
        <v>1</v>
      </c>
      <c r="V82" s="180">
        <v>1</v>
      </c>
      <c r="W82" s="180">
        <v>1</v>
      </c>
      <c r="X82" s="188"/>
    </row>
    <row r="83" s="50" customFormat="1" ht="32" customHeight="1" spans="1:24">
      <c r="A83" s="243" t="s">
        <v>313</v>
      </c>
      <c r="B83" s="244" t="s">
        <v>37</v>
      </c>
      <c r="C83" s="262" t="s">
        <v>314</v>
      </c>
      <c r="D83" s="248"/>
      <c r="E83" s="248"/>
      <c r="F83" s="248"/>
      <c r="G83" s="306" t="s">
        <v>300</v>
      </c>
      <c r="H83" s="251" t="s">
        <v>309</v>
      </c>
      <c r="I83" s="285" t="s">
        <v>219</v>
      </c>
      <c r="J83" s="285" t="s">
        <v>220</v>
      </c>
      <c r="K83" s="276" t="s">
        <v>310</v>
      </c>
      <c r="L83" s="278">
        <v>80</v>
      </c>
      <c r="M83" s="149" t="s">
        <v>222</v>
      </c>
      <c r="N83" s="150" t="s">
        <v>223</v>
      </c>
      <c r="O83" s="278">
        <v>80</v>
      </c>
      <c r="P83" s="278">
        <v>80</v>
      </c>
      <c r="Q83" s="200">
        <v>1</v>
      </c>
      <c r="R83" s="151">
        <v>1</v>
      </c>
      <c r="S83" s="180">
        <v>63.36</v>
      </c>
      <c r="T83" s="297">
        <f t="shared" si="8"/>
        <v>0.792</v>
      </c>
      <c r="U83" s="180"/>
      <c r="V83" s="180"/>
      <c r="W83" s="180"/>
      <c r="X83" s="188"/>
    </row>
    <row r="84" s="50" customFormat="1" ht="42" customHeight="1" spans="1:24">
      <c r="A84" s="243" t="s">
        <v>315</v>
      </c>
      <c r="B84" s="244" t="s">
        <v>37</v>
      </c>
      <c r="C84" s="262" t="s">
        <v>316</v>
      </c>
      <c r="D84" s="248"/>
      <c r="E84" s="248"/>
      <c r="F84" s="248"/>
      <c r="G84" s="306" t="s">
        <v>300</v>
      </c>
      <c r="H84" s="251" t="s">
        <v>309</v>
      </c>
      <c r="I84" s="285" t="s">
        <v>219</v>
      </c>
      <c r="J84" s="285" t="s">
        <v>220</v>
      </c>
      <c r="K84" s="276" t="s">
        <v>310</v>
      </c>
      <c r="L84" s="278">
        <v>75</v>
      </c>
      <c r="M84" s="149" t="s">
        <v>222</v>
      </c>
      <c r="N84" s="150" t="s">
        <v>223</v>
      </c>
      <c r="O84" s="278">
        <v>75</v>
      </c>
      <c r="P84" s="278">
        <v>75</v>
      </c>
      <c r="Q84" s="200">
        <v>1</v>
      </c>
      <c r="R84" s="151">
        <v>1</v>
      </c>
      <c r="S84" s="180">
        <v>59.44</v>
      </c>
      <c r="T84" s="297">
        <f t="shared" si="8"/>
        <v>0.792533333333333</v>
      </c>
      <c r="U84" s="180"/>
      <c r="V84" s="180"/>
      <c r="W84" s="180"/>
      <c r="X84" s="188"/>
    </row>
    <row r="85" s="50" customFormat="1" ht="32" customHeight="1" spans="1:24">
      <c r="A85" s="243" t="s">
        <v>317</v>
      </c>
      <c r="B85" s="244" t="s">
        <v>37</v>
      </c>
      <c r="C85" s="260" t="s">
        <v>318</v>
      </c>
      <c r="D85" s="248"/>
      <c r="E85" s="248"/>
      <c r="F85" s="248"/>
      <c r="G85" s="251" t="s">
        <v>40</v>
      </c>
      <c r="H85" s="251" t="s">
        <v>198</v>
      </c>
      <c r="I85" s="285" t="s">
        <v>219</v>
      </c>
      <c r="J85" s="285" t="s">
        <v>220</v>
      </c>
      <c r="K85" s="276" t="s">
        <v>319</v>
      </c>
      <c r="L85" s="278">
        <v>215</v>
      </c>
      <c r="M85" s="149" t="s">
        <v>222</v>
      </c>
      <c r="N85" s="150" t="s">
        <v>223</v>
      </c>
      <c r="O85" s="278">
        <v>215</v>
      </c>
      <c r="P85" s="278">
        <v>215</v>
      </c>
      <c r="Q85" s="200">
        <v>1</v>
      </c>
      <c r="R85" s="151">
        <v>1</v>
      </c>
      <c r="S85" s="180">
        <v>168</v>
      </c>
      <c r="T85" s="297">
        <f t="shared" si="8"/>
        <v>0.781395348837209</v>
      </c>
      <c r="U85" s="180"/>
      <c r="V85" s="180"/>
      <c r="W85" s="180"/>
      <c r="X85" s="188"/>
    </row>
    <row r="86" s="50" customFormat="1" ht="42" customHeight="1" spans="1:24">
      <c r="A86" s="243" t="s">
        <v>320</v>
      </c>
      <c r="B86" s="244" t="s">
        <v>37</v>
      </c>
      <c r="C86" s="262" t="s">
        <v>321</v>
      </c>
      <c r="D86" s="248"/>
      <c r="E86" s="248"/>
      <c r="F86" s="248"/>
      <c r="G86" s="306" t="s">
        <v>300</v>
      </c>
      <c r="H86" s="251" t="s">
        <v>198</v>
      </c>
      <c r="I86" s="285" t="s">
        <v>219</v>
      </c>
      <c r="J86" s="285" t="s">
        <v>220</v>
      </c>
      <c r="K86" s="276" t="s">
        <v>319</v>
      </c>
      <c r="L86" s="278">
        <v>58</v>
      </c>
      <c r="M86" s="149" t="s">
        <v>222</v>
      </c>
      <c r="N86" s="150" t="s">
        <v>223</v>
      </c>
      <c r="O86" s="278">
        <v>58</v>
      </c>
      <c r="P86" s="278">
        <v>58</v>
      </c>
      <c r="Q86" s="200">
        <v>1</v>
      </c>
      <c r="R86" s="151">
        <v>1</v>
      </c>
      <c r="S86" s="178">
        <v>58</v>
      </c>
      <c r="T86" s="297">
        <f t="shared" ref="T86:T93" si="9">S86/O86</f>
        <v>1</v>
      </c>
      <c r="U86" s="180">
        <v>1</v>
      </c>
      <c r="V86" s="180">
        <v>1</v>
      </c>
      <c r="W86" s="180"/>
      <c r="X86" s="188"/>
    </row>
    <row r="87" s="50" customFormat="1" ht="32" customHeight="1" spans="1:24">
      <c r="A87" s="243" t="s">
        <v>322</v>
      </c>
      <c r="B87" s="244" t="s">
        <v>37</v>
      </c>
      <c r="C87" s="247" t="s">
        <v>323</v>
      </c>
      <c r="D87" s="248"/>
      <c r="E87" s="248"/>
      <c r="F87" s="248"/>
      <c r="G87" s="306" t="s">
        <v>300</v>
      </c>
      <c r="H87" s="251" t="s">
        <v>324</v>
      </c>
      <c r="I87" s="285" t="s">
        <v>219</v>
      </c>
      <c r="J87" s="285" t="s">
        <v>220</v>
      </c>
      <c r="K87" s="276" t="s">
        <v>325</v>
      </c>
      <c r="L87" s="278">
        <v>103.68</v>
      </c>
      <c r="M87" s="149" t="s">
        <v>222</v>
      </c>
      <c r="N87" s="150" t="s">
        <v>223</v>
      </c>
      <c r="O87" s="278">
        <v>103.68</v>
      </c>
      <c r="P87" s="278">
        <v>103.68</v>
      </c>
      <c r="Q87" s="151">
        <v>1</v>
      </c>
      <c r="R87" s="151">
        <v>1</v>
      </c>
      <c r="S87" s="180">
        <v>61.2</v>
      </c>
      <c r="T87" s="297">
        <f t="shared" si="9"/>
        <v>0.590277777777778</v>
      </c>
      <c r="U87" s="180"/>
      <c r="V87" s="180"/>
      <c r="W87" s="180"/>
      <c r="X87" s="188"/>
    </row>
    <row r="88" s="50" customFormat="1" ht="42" customHeight="1" spans="1:24">
      <c r="A88" s="243" t="s">
        <v>326</v>
      </c>
      <c r="B88" s="244" t="s">
        <v>37</v>
      </c>
      <c r="C88" s="247" t="s">
        <v>327</v>
      </c>
      <c r="D88" s="248"/>
      <c r="E88" s="248"/>
      <c r="F88" s="248"/>
      <c r="G88" s="306" t="s">
        <v>300</v>
      </c>
      <c r="H88" s="251" t="s">
        <v>328</v>
      </c>
      <c r="I88" s="285" t="s">
        <v>219</v>
      </c>
      <c r="J88" s="285" t="s">
        <v>220</v>
      </c>
      <c r="K88" s="276" t="s">
        <v>329</v>
      </c>
      <c r="L88" s="278">
        <v>50</v>
      </c>
      <c r="M88" s="149" t="s">
        <v>222</v>
      </c>
      <c r="N88" s="150" t="s">
        <v>223</v>
      </c>
      <c r="O88" s="278">
        <v>50</v>
      </c>
      <c r="P88" s="278">
        <v>50</v>
      </c>
      <c r="Q88" s="151">
        <v>1</v>
      </c>
      <c r="R88" s="151">
        <v>1</v>
      </c>
      <c r="S88" s="178">
        <v>50</v>
      </c>
      <c r="T88" s="297">
        <f t="shared" si="9"/>
        <v>1</v>
      </c>
      <c r="U88" s="180">
        <v>1</v>
      </c>
      <c r="V88" s="180">
        <v>1</v>
      </c>
      <c r="W88" s="180"/>
      <c r="X88" s="188"/>
    </row>
    <row r="89" s="50" customFormat="1" ht="32" customHeight="1" spans="1:24">
      <c r="A89" s="243" t="s">
        <v>330</v>
      </c>
      <c r="B89" s="244" t="s">
        <v>37</v>
      </c>
      <c r="C89" s="247" t="s">
        <v>331</v>
      </c>
      <c r="D89" s="248"/>
      <c r="E89" s="248"/>
      <c r="F89" s="248"/>
      <c r="G89" s="251" t="s">
        <v>40</v>
      </c>
      <c r="H89" s="251" t="s">
        <v>332</v>
      </c>
      <c r="I89" s="285" t="s">
        <v>219</v>
      </c>
      <c r="J89" s="285" t="s">
        <v>220</v>
      </c>
      <c r="K89" s="276" t="s">
        <v>333</v>
      </c>
      <c r="L89" s="278">
        <v>112</v>
      </c>
      <c r="M89" s="149" t="s">
        <v>222</v>
      </c>
      <c r="N89" s="150" t="s">
        <v>223</v>
      </c>
      <c r="O89" s="278">
        <v>112</v>
      </c>
      <c r="P89" s="278">
        <v>112</v>
      </c>
      <c r="Q89" s="151"/>
      <c r="R89" s="151"/>
      <c r="S89" s="180"/>
      <c r="T89" s="297">
        <f t="shared" si="9"/>
        <v>0</v>
      </c>
      <c r="U89" s="180"/>
      <c r="V89" s="180"/>
      <c r="W89" s="180"/>
      <c r="X89" s="188"/>
    </row>
    <row r="90" s="50" customFormat="1" ht="42" customHeight="1" spans="1:24">
      <c r="A90" s="243" t="s">
        <v>334</v>
      </c>
      <c r="B90" s="244" t="s">
        <v>37</v>
      </c>
      <c r="C90" s="247" t="s">
        <v>335</v>
      </c>
      <c r="D90" s="248"/>
      <c r="E90" s="248"/>
      <c r="F90" s="248"/>
      <c r="G90" s="251" t="s">
        <v>40</v>
      </c>
      <c r="H90" s="251" t="s">
        <v>41</v>
      </c>
      <c r="I90" s="285" t="s">
        <v>219</v>
      </c>
      <c r="J90" s="285" t="s">
        <v>220</v>
      </c>
      <c r="K90" s="276" t="s">
        <v>336</v>
      </c>
      <c r="L90" s="278">
        <v>157</v>
      </c>
      <c r="M90" s="149" t="s">
        <v>222</v>
      </c>
      <c r="N90" s="150" t="s">
        <v>223</v>
      </c>
      <c r="O90" s="278">
        <v>157</v>
      </c>
      <c r="P90" s="278">
        <v>157</v>
      </c>
      <c r="Q90" s="151">
        <v>1</v>
      </c>
      <c r="R90" s="151">
        <v>1</v>
      </c>
      <c r="S90" s="180">
        <v>61.8</v>
      </c>
      <c r="T90" s="297">
        <f t="shared" si="9"/>
        <v>0.393630573248408</v>
      </c>
      <c r="U90" s="180"/>
      <c r="V90" s="180"/>
      <c r="W90" s="180"/>
      <c r="X90" s="188"/>
    </row>
    <row r="91" s="50" customFormat="1" ht="32" customHeight="1" spans="1:24">
      <c r="A91" s="243" t="s">
        <v>337</v>
      </c>
      <c r="B91" s="244" t="s">
        <v>37</v>
      </c>
      <c r="C91" s="247" t="s">
        <v>338</v>
      </c>
      <c r="D91" s="248"/>
      <c r="E91" s="248"/>
      <c r="F91" s="248"/>
      <c r="G91" s="306" t="s">
        <v>300</v>
      </c>
      <c r="H91" s="251" t="s">
        <v>339</v>
      </c>
      <c r="I91" s="285" t="s">
        <v>219</v>
      </c>
      <c r="J91" s="285" t="s">
        <v>220</v>
      </c>
      <c r="K91" s="276" t="s">
        <v>340</v>
      </c>
      <c r="L91" s="278">
        <v>178</v>
      </c>
      <c r="M91" s="149" t="s">
        <v>222</v>
      </c>
      <c r="N91" s="150" t="s">
        <v>223</v>
      </c>
      <c r="O91" s="278">
        <v>178</v>
      </c>
      <c r="P91" s="278">
        <v>178</v>
      </c>
      <c r="Q91" s="151">
        <v>1</v>
      </c>
      <c r="R91" s="151">
        <v>1</v>
      </c>
      <c r="S91" s="180">
        <v>178</v>
      </c>
      <c r="T91" s="297">
        <f t="shared" si="9"/>
        <v>1</v>
      </c>
      <c r="U91" s="180">
        <v>1</v>
      </c>
      <c r="V91" s="180">
        <v>1</v>
      </c>
      <c r="W91" s="180">
        <v>1</v>
      </c>
      <c r="X91" s="188"/>
    </row>
    <row r="92" s="49" customFormat="1" ht="45" customHeight="1" spans="1:24">
      <c r="A92" s="93" t="s">
        <v>341</v>
      </c>
      <c r="B92" s="238"/>
      <c r="C92" s="239" t="s">
        <v>342</v>
      </c>
      <c r="D92" s="307"/>
      <c r="E92" s="307"/>
      <c r="F92" s="307"/>
      <c r="G92" s="241"/>
      <c r="H92" s="242"/>
      <c r="I92" s="142" t="s">
        <v>343</v>
      </c>
      <c r="J92" s="142" t="s">
        <v>344</v>
      </c>
      <c r="K92" s="142" t="s">
        <v>345</v>
      </c>
      <c r="L92" s="273">
        <f>L93</f>
        <v>380</v>
      </c>
      <c r="M92" s="274"/>
      <c r="N92" s="274"/>
      <c r="O92" s="273">
        <f>O93</f>
        <v>380</v>
      </c>
      <c r="P92" s="273">
        <f>P93</f>
        <v>380</v>
      </c>
      <c r="Q92" s="295">
        <f>Q93</f>
        <v>1</v>
      </c>
      <c r="R92" s="295">
        <f>R93</f>
        <v>1</v>
      </c>
      <c r="S92" s="273">
        <f>S93</f>
        <v>150</v>
      </c>
      <c r="T92" s="296"/>
      <c r="U92" s="295">
        <f t="shared" ref="U92:W92" si="10">U93</f>
        <v>0</v>
      </c>
      <c r="V92" s="295">
        <f t="shared" si="10"/>
        <v>0</v>
      </c>
      <c r="W92" s="295">
        <f t="shared" si="10"/>
        <v>0</v>
      </c>
      <c r="X92" s="242"/>
    </row>
    <row r="93" s="50" customFormat="1" ht="32" customHeight="1" spans="1:24">
      <c r="A93" s="98" t="s">
        <v>346</v>
      </c>
      <c r="B93" s="244" t="s">
        <v>37</v>
      </c>
      <c r="C93" s="308" t="s">
        <v>347</v>
      </c>
      <c r="D93" s="253"/>
      <c r="E93" s="253"/>
      <c r="F93" s="253"/>
      <c r="G93" s="309" t="s">
        <v>40</v>
      </c>
      <c r="H93" s="309" t="s">
        <v>152</v>
      </c>
      <c r="I93" s="244" t="s">
        <v>348</v>
      </c>
      <c r="J93" s="244" t="s">
        <v>349</v>
      </c>
      <c r="K93" s="276" t="s">
        <v>345</v>
      </c>
      <c r="L93" s="319">
        <v>380</v>
      </c>
      <c r="M93" s="149" t="s">
        <v>222</v>
      </c>
      <c r="N93" s="150" t="s">
        <v>223</v>
      </c>
      <c r="O93" s="320">
        <v>380</v>
      </c>
      <c r="P93" s="320">
        <v>380</v>
      </c>
      <c r="Q93" s="151">
        <v>1</v>
      </c>
      <c r="R93" s="151">
        <v>1</v>
      </c>
      <c r="S93" s="180">
        <v>150</v>
      </c>
      <c r="T93" s="297">
        <f>S93/O93</f>
        <v>0.394736842105263</v>
      </c>
      <c r="U93" s="180"/>
      <c r="V93" s="180"/>
      <c r="W93" s="180"/>
      <c r="X93" s="212"/>
    </row>
    <row r="94" s="49" customFormat="1" ht="57" customHeight="1" spans="1:24">
      <c r="A94" s="93" t="s">
        <v>350</v>
      </c>
      <c r="B94" s="94" t="s">
        <v>37</v>
      </c>
      <c r="C94" s="95" t="s">
        <v>351</v>
      </c>
      <c r="D94" s="96"/>
      <c r="E94" s="96"/>
      <c r="F94" s="96"/>
      <c r="G94" s="97"/>
      <c r="H94" s="94"/>
      <c r="I94" s="142" t="s">
        <v>352</v>
      </c>
      <c r="J94" s="142" t="s">
        <v>353</v>
      </c>
      <c r="K94" s="142" t="s">
        <v>354</v>
      </c>
      <c r="L94" s="144">
        <f>SUM(L95:L96)</f>
        <v>10</v>
      </c>
      <c r="M94" s="97"/>
      <c r="N94" s="144">
        <f t="shared" ref="N94:U94" si="11">SUM(N95:N96)</f>
        <v>0</v>
      </c>
      <c r="O94" s="144">
        <f t="shared" si="11"/>
        <v>10</v>
      </c>
      <c r="P94" s="144">
        <f t="shared" si="11"/>
        <v>10</v>
      </c>
      <c r="Q94" s="145">
        <f t="shared" si="11"/>
        <v>1</v>
      </c>
      <c r="R94" s="145">
        <f t="shared" si="11"/>
        <v>1</v>
      </c>
      <c r="S94" s="144">
        <f t="shared" si="11"/>
        <v>9.9</v>
      </c>
      <c r="T94" s="176" t="e">
        <f>S94/N94</f>
        <v>#DIV/0!</v>
      </c>
      <c r="U94" s="145">
        <f t="shared" ref="U94:W94" si="12">SUM(U95:U96)</f>
        <v>1</v>
      </c>
      <c r="V94" s="145">
        <f t="shared" si="12"/>
        <v>1</v>
      </c>
      <c r="W94" s="145">
        <f t="shared" si="12"/>
        <v>0</v>
      </c>
      <c r="X94" s="177"/>
    </row>
    <row r="95" s="52" customFormat="1" ht="35" customHeight="1" spans="1:24">
      <c r="A95" s="98" t="s">
        <v>355</v>
      </c>
      <c r="B95" s="244" t="s">
        <v>37</v>
      </c>
      <c r="C95" s="258" t="s">
        <v>356</v>
      </c>
      <c r="D95" s="259" t="s">
        <v>49</v>
      </c>
      <c r="E95" s="259" t="s">
        <v>50</v>
      </c>
      <c r="F95" s="259" t="s">
        <v>357</v>
      </c>
      <c r="G95" s="244" t="s">
        <v>40</v>
      </c>
      <c r="H95" s="310" t="s">
        <v>358</v>
      </c>
      <c r="I95" s="275" t="s">
        <v>352</v>
      </c>
      <c r="J95" s="275" t="s">
        <v>359</v>
      </c>
      <c r="K95" s="276" t="s">
        <v>360</v>
      </c>
      <c r="L95" s="283">
        <v>9.9</v>
      </c>
      <c r="M95" s="149"/>
      <c r="N95" s="150"/>
      <c r="O95" s="283">
        <v>9.9</v>
      </c>
      <c r="P95" s="283">
        <v>9.9</v>
      </c>
      <c r="Q95" s="151">
        <v>1</v>
      </c>
      <c r="R95" s="151">
        <v>1</v>
      </c>
      <c r="S95" s="150">
        <v>9.9</v>
      </c>
      <c r="T95" s="297">
        <v>1</v>
      </c>
      <c r="U95" s="150">
        <v>1</v>
      </c>
      <c r="V95" s="150">
        <v>1</v>
      </c>
      <c r="W95" s="150"/>
      <c r="X95" s="329"/>
    </row>
    <row r="96" s="52" customFormat="1" ht="35" customHeight="1" spans="1:24">
      <c r="A96" s="98" t="s">
        <v>361</v>
      </c>
      <c r="B96" s="244" t="s">
        <v>37</v>
      </c>
      <c r="C96" s="258" t="s">
        <v>146</v>
      </c>
      <c r="D96" s="259"/>
      <c r="E96" s="259"/>
      <c r="F96" s="259"/>
      <c r="G96" s="311" t="s">
        <v>40</v>
      </c>
      <c r="H96" s="310" t="s">
        <v>168</v>
      </c>
      <c r="I96" s="275" t="s">
        <v>352</v>
      </c>
      <c r="J96" s="275" t="s">
        <v>359</v>
      </c>
      <c r="K96" s="276" t="s">
        <v>362</v>
      </c>
      <c r="L96" s="283">
        <v>0.1</v>
      </c>
      <c r="M96" s="149" t="s">
        <v>363</v>
      </c>
      <c r="N96" s="150" t="s">
        <v>364</v>
      </c>
      <c r="O96" s="283">
        <v>0.1</v>
      </c>
      <c r="P96" s="283">
        <v>0.1</v>
      </c>
      <c r="Q96" s="151"/>
      <c r="R96" s="151"/>
      <c r="S96" s="150"/>
      <c r="T96" s="297"/>
      <c r="U96" s="150"/>
      <c r="V96" s="150"/>
      <c r="W96" s="150"/>
      <c r="X96" s="329"/>
    </row>
    <row r="97" s="48" customFormat="1" ht="33.75" customHeight="1" spans="1:24">
      <c r="A97" s="88" t="s">
        <v>365</v>
      </c>
      <c r="B97" s="233"/>
      <c r="C97" s="234" t="s">
        <v>366</v>
      </c>
      <c r="D97" s="235"/>
      <c r="E97" s="235"/>
      <c r="F97" s="235"/>
      <c r="G97" s="236"/>
      <c r="H97" s="237"/>
      <c r="I97" s="270"/>
      <c r="J97" s="270"/>
      <c r="K97" s="270"/>
      <c r="L97" s="271">
        <f>L98+L105</f>
        <v>1323</v>
      </c>
      <c r="M97" s="272"/>
      <c r="N97" s="272"/>
      <c r="O97" s="271">
        <f>O98+O105</f>
        <v>1323</v>
      </c>
      <c r="P97" s="271">
        <f>P98+P105</f>
        <v>1323</v>
      </c>
      <c r="Q97" s="294">
        <f>Q98+Q105</f>
        <v>4</v>
      </c>
      <c r="R97" s="294">
        <f>R98+R105</f>
        <v>3</v>
      </c>
      <c r="S97" s="271">
        <f>S98+S105</f>
        <v>877.07</v>
      </c>
      <c r="T97" s="271"/>
      <c r="U97" s="294">
        <f>U98+U105</f>
        <v>2</v>
      </c>
      <c r="V97" s="294">
        <f>V98+V105</f>
        <v>2</v>
      </c>
      <c r="W97" s="294">
        <f>W98+W105</f>
        <v>2</v>
      </c>
      <c r="X97" s="237"/>
    </row>
    <row r="98" s="49" customFormat="1" ht="45" customHeight="1" spans="1:24">
      <c r="A98" s="93" t="s">
        <v>31</v>
      </c>
      <c r="B98" s="238"/>
      <c r="C98" s="239" t="s">
        <v>367</v>
      </c>
      <c r="D98" s="307"/>
      <c r="E98" s="307"/>
      <c r="F98" s="307"/>
      <c r="G98" s="241"/>
      <c r="H98" s="242"/>
      <c r="I98" s="94" t="s">
        <v>368</v>
      </c>
      <c r="J98" s="94" t="s">
        <v>369</v>
      </c>
      <c r="K98" s="94" t="s">
        <v>370</v>
      </c>
      <c r="L98" s="273">
        <f>SUM(L99:L104)</f>
        <v>1169</v>
      </c>
      <c r="M98" s="274"/>
      <c r="N98" s="274"/>
      <c r="O98" s="273">
        <f>SUM(O99:O104)</f>
        <v>1169</v>
      </c>
      <c r="P98" s="273">
        <f>SUM(P99:P104)</f>
        <v>1169</v>
      </c>
      <c r="Q98" s="295">
        <f>SUM(Q99:Q104)</f>
        <v>3</v>
      </c>
      <c r="R98" s="295">
        <f>SUM(R99:R104)</f>
        <v>3</v>
      </c>
      <c r="S98" s="273">
        <f>SUM(S99:S104)</f>
        <v>877.07</v>
      </c>
      <c r="T98" s="296"/>
      <c r="U98" s="295">
        <f t="shared" ref="U98:W98" si="13">SUM(U99:U104)</f>
        <v>2</v>
      </c>
      <c r="V98" s="295">
        <f t="shared" si="13"/>
        <v>2</v>
      </c>
      <c r="W98" s="295">
        <f t="shared" si="13"/>
        <v>2</v>
      </c>
      <c r="X98" s="242"/>
    </row>
    <row r="99" s="50" customFormat="1" ht="32" customHeight="1" spans="1:24">
      <c r="A99" s="98" t="s">
        <v>36</v>
      </c>
      <c r="B99" s="244" t="s">
        <v>37</v>
      </c>
      <c r="C99" s="312" t="s">
        <v>371</v>
      </c>
      <c r="D99" s="248" t="s">
        <v>372</v>
      </c>
      <c r="E99" s="248" t="s">
        <v>373</v>
      </c>
      <c r="F99" s="248" t="s">
        <v>374</v>
      </c>
      <c r="G99" s="251" t="s">
        <v>40</v>
      </c>
      <c r="H99" s="244" t="s">
        <v>115</v>
      </c>
      <c r="I99" s="321" t="s">
        <v>375</v>
      </c>
      <c r="J99" s="321" t="s">
        <v>376</v>
      </c>
      <c r="K99" s="322" t="s">
        <v>377</v>
      </c>
      <c r="L99" s="323">
        <v>181</v>
      </c>
      <c r="M99" s="149" t="s">
        <v>378</v>
      </c>
      <c r="N99" s="150" t="s">
        <v>379</v>
      </c>
      <c r="O99" s="324">
        <v>181</v>
      </c>
      <c r="P99" s="324">
        <v>181</v>
      </c>
      <c r="Q99" s="151">
        <v>1</v>
      </c>
      <c r="R99" s="151">
        <v>1</v>
      </c>
      <c r="S99" s="178">
        <v>181</v>
      </c>
      <c r="T99" s="297">
        <f>S99/O99</f>
        <v>1</v>
      </c>
      <c r="U99" s="180">
        <v>1</v>
      </c>
      <c r="V99" s="180">
        <v>1</v>
      </c>
      <c r="W99" s="180">
        <v>1</v>
      </c>
      <c r="X99" s="188"/>
    </row>
    <row r="100" s="50" customFormat="1" ht="32" customHeight="1" spans="1:24">
      <c r="A100" s="98" t="s">
        <v>47</v>
      </c>
      <c r="B100" s="244" t="s">
        <v>37</v>
      </c>
      <c r="C100" s="312" t="s">
        <v>380</v>
      </c>
      <c r="D100" s="248" t="s">
        <v>381</v>
      </c>
      <c r="E100" s="248" t="s">
        <v>382</v>
      </c>
      <c r="F100" s="253" t="s">
        <v>383</v>
      </c>
      <c r="G100" s="251" t="s">
        <v>40</v>
      </c>
      <c r="H100" s="244" t="s">
        <v>115</v>
      </c>
      <c r="I100" s="321" t="s">
        <v>375</v>
      </c>
      <c r="J100" s="321" t="s">
        <v>376</v>
      </c>
      <c r="K100" s="322" t="s">
        <v>377</v>
      </c>
      <c r="L100" s="323">
        <v>26</v>
      </c>
      <c r="M100" s="149" t="s">
        <v>378</v>
      </c>
      <c r="N100" s="150" t="s">
        <v>379</v>
      </c>
      <c r="O100" s="324">
        <v>26</v>
      </c>
      <c r="P100" s="324">
        <v>26</v>
      </c>
      <c r="Q100" s="151">
        <v>1</v>
      </c>
      <c r="R100" s="151">
        <v>1</v>
      </c>
      <c r="S100" s="178">
        <v>26</v>
      </c>
      <c r="T100" s="297">
        <f>S100/O100</f>
        <v>1</v>
      </c>
      <c r="U100" s="180">
        <v>1</v>
      </c>
      <c r="V100" s="180">
        <v>1</v>
      </c>
      <c r="W100" s="180">
        <v>1</v>
      </c>
      <c r="X100" s="181" t="s">
        <v>384</v>
      </c>
    </row>
    <row r="101" s="50" customFormat="1" ht="32" customHeight="1" spans="1:24">
      <c r="A101" s="98" t="s">
        <v>54</v>
      </c>
      <c r="B101" s="244" t="s">
        <v>37</v>
      </c>
      <c r="C101" s="312" t="s">
        <v>146</v>
      </c>
      <c r="D101" s="253"/>
      <c r="E101" s="253"/>
      <c r="F101" s="253"/>
      <c r="G101" s="251" t="s">
        <v>40</v>
      </c>
      <c r="H101" s="244" t="s">
        <v>115</v>
      </c>
      <c r="I101" s="321" t="s">
        <v>375</v>
      </c>
      <c r="J101" s="321" t="s">
        <v>376</v>
      </c>
      <c r="K101" s="322" t="s">
        <v>377</v>
      </c>
      <c r="L101" s="323">
        <v>517</v>
      </c>
      <c r="M101" s="149" t="s">
        <v>378</v>
      </c>
      <c r="N101" s="150" t="s">
        <v>379</v>
      </c>
      <c r="O101" s="324">
        <v>517</v>
      </c>
      <c r="P101" s="324">
        <v>517</v>
      </c>
      <c r="Q101" s="151"/>
      <c r="R101" s="151"/>
      <c r="S101" s="178">
        <v>367.57</v>
      </c>
      <c r="T101" s="297">
        <f t="shared" ref="T101:T106" si="14">S101/O101</f>
        <v>0.710967117988395</v>
      </c>
      <c r="U101" s="180"/>
      <c r="V101" s="180"/>
      <c r="W101" s="180"/>
      <c r="X101" s="330"/>
    </row>
    <row r="102" s="50" customFormat="1" ht="32" customHeight="1" spans="1:24">
      <c r="A102" s="98" t="s">
        <v>59</v>
      </c>
      <c r="B102" s="244" t="s">
        <v>37</v>
      </c>
      <c r="C102" s="308" t="s">
        <v>159</v>
      </c>
      <c r="D102" s="248" t="s">
        <v>72</v>
      </c>
      <c r="E102" s="248" t="s">
        <v>160</v>
      </c>
      <c r="F102" s="253"/>
      <c r="G102" s="251" t="s">
        <v>40</v>
      </c>
      <c r="H102" s="309" t="s">
        <v>162</v>
      </c>
      <c r="I102" s="321" t="s">
        <v>375</v>
      </c>
      <c r="J102" s="321" t="s">
        <v>376</v>
      </c>
      <c r="K102" s="276" t="s">
        <v>385</v>
      </c>
      <c r="L102" s="319">
        <v>95</v>
      </c>
      <c r="M102" s="149" t="s">
        <v>378</v>
      </c>
      <c r="N102" s="150" t="s">
        <v>379</v>
      </c>
      <c r="O102" s="319">
        <v>95</v>
      </c>
      <c r="P102" s="319">
        <v>95</v>
      </c>
      <c r="Q102" s="151"/>
      <c r="R102" s="151"/>
      <c r="S102" s="180"/>
      <c r="T102" s="297"/>
      <c r="U102" s="180"/>
      <c r="V102" s="180"/>
      <c r="W102" s="180"/>
      <c r="X102" s="212" t="s">
        <v>386</v>
      </c>
    </row>
    <row r="103" s="50" customFormat="1" ht="32" customHeight="1" spans="1:24">
      <c r="A103" s="98" t="s">
        <v>63</v>
      </c>
      <c r="B103" s="244" t="s">
        <v>37</v>
      </c>
      <c r="C103" s="313" t="s">
        <v>185</v>
      </c>
      <c r="D103" s="314" t="s">
        <v>186</v>
      </c>
      <c r="E103" s="314" t="s">
        <v>187</v>
      </c>
      <c r="F103" s="315" t="s">
        <v>188</v>
      </c>
      <c r="G103" s="244" t="s">
        <v>151</v>
      </c>
      <c r="H103" s="244" t="s">
        <v>189</v>
      </c>
      <c r="I103" s="321" t="s">
        <v>375</v>
      </c>
      <c r="J103" s="321" t="s">
        <v>376</v>
      </c>
      <c r="K103" s="276" t="s">
        <v>387</v>
      </c>
      <c r="L103" s="319">
        <v>100</v>
      </c>
      <c r="M103" s="149" t="s">
        <v>378</v>
      </c>
      <c r="N103" s="150" t="s">
        <v>379</v>
      </c>
      <c r="O103" s="319">
        <v>100</v>
      </c>
      <c r="P103" s="319">
        <v>100</v>
      </c>
      <c r="Q103" s="151"/>
      <c r="R103" s="151"/>
      <c r="S103" s="178">
        <v>100</v>
      </c>
      <c r="T103" s="297">
        <f t="shared" si="14"/>
        <v>1</v>
      </c>
      <c r="U103" s="180"/>
      <c r="V103" s="180"/>
      <c r="W103" s="180"/>
      <c r="X103" s="212" t="s">
        <v>388</v>
      </c>
    </row>
    <row r="104" s="50" customFormat="1" ht="32" customHeight="1" spans="1:24">
      <c r="A104" s="98" t="s">
        <v>67</v>
      </c>
      <c r="B104" s="244" t="s">
        <v>37</v>
      </c>
      <c r="C104" s="313" t="s">
        <v>331</v>
      </c>
      <c r="D104" s="315"/>
      <c r="E104" s="315"/>
      <c r="F104" s="315"/>
      <c r="G104" s="251" t="s">
        <v>40</v>
      </c>
      <c r="H104" s="316" t="s">
        <v>332</v>
      </c>
      <c r="I104" s="321" t="s">
        <v>375</v>
      </c>
      <c r="J104" s="275" t="s">
        <v>376</v>
      </c>
      <c r="K104" s="276" t="s">
        <v>389</v>
      </c>
      <c r="L104" s="319">
        <v>250</v>
      </c>
      <c r="M104" s="149" t="s">
        <v>378</v>
      </c>
      <c r="N104" s="150" t="s">
        <v>379</v>
      </c>
      <c r="O104" s="319">
        <v>250</v>
      </c>
      <c r="P104" s="319">
        <v>250</v>
      </c>
      <c r="Q104" s="151">
        <v>1</v>
      </c>
      <c r="R104" s="151">
        <v>1</v>
      </c>
      <c r="S104" s="180">
        <v>202.5</v>
      </c>
      <c r="T104" s="297">
        <f t="shared" si="14"/>
        <v>0.81</v>
      </c>
      <c r="U104" s="180"/>
      <c r="V104" s="180"/>
      <c r="W104" s="180"/>
      <c r="X104" s="331"/>
    </row>
    <row r="105" s="49" customFormat="1" ht="45" customHeight="1" spans="1:24">
      <c r="A105" s="93" t="s">
        <v>106</v>
      </c>
      <c r="B105" s="238"/>
      <c r="C105" s="239" t="s">
        <v>390</v>
      </c>
      <c r="D105" s="307"/>
      <c r="E105" s="307"/>
      <c r="F105" s="307"/>
      <c r="G105" s="241"/>
      <c r="H105" s="242"/>
      <c r="I105" s="142" t="s">
        <v>391</v>
      </c>
      <c r="J105" s="142" t="s">
        <v>392</v>
      </c>
      <c r="K105" s="142" t="s">
        <v>393</v>
      </c>
      <c r="L105" s="273">
        <f t="shared" ref="L105:S105" si="15">L106+L107</f>
        <v>154</v>
      </c>
      <c r="M105" s="274"/>
      <c r="N105" s="274"/>
      <c r="O105" s="273">
        <f t="shared" si="15"/>
        <v>154</v>
      </c>
      <c r="P105" s="273">
        <f t="shared" si="15"/>
        <v>154</v>
      </c>
      <c r="Q105" s="295">
        <f t="shared" si="15"/>
        <v>1</v>
      </c>
      <c r="R105" s="295">
        <f t="shared" si="15"/>
        <v>0</v>
      </c>
      <c r="S105" s="273">
        <f t="shared" si="15"/>
        <v>0</v>
      </c>
      <c r="T105" s="296"/>
      <c r="U105" s="295">
        <f t="shared" ref="U105:W105" si="16">U106+U107</f>
        <v>0</v>
      </c>
      <c r="V105" s="295">
        <f t="shared" si="16"/>
        <v>0</v>
      </c>
      <c r="W105" s="295">
        <f t="shared" si="16"/>
        <v>0</v>
      </c>
      <c r="X105" s="242"/>
    </row>
    <row r="106" s="50" customFormat="1" ht="32" customHeight="1" spans="1:24">
      <c r="A106" s="98" t="s">
        <v>394</v>
      </c>
      <c r="B106" s="244" t="s">
        <v>37</v>
      </c>
      <c r="C106" s="308" t="s">
        <v>395</v>
      </c>
      <c r="D106" s="248" t="s">
        <v>94</v>
      </c>
      <c r="E106" s="248" t="s">
        <v>95</v>
      </c>
      <c r="F106" s="248" t="s">
        <v>396</v>
      </c>
      <c r="G106" s="309" t="s">
        <v>40</v>
      </c>
      <c r="H106" s="309" t="s">
        <v>397</v>
      </c>
      <c r="I106" s="275" t="s">
        <v>398</v>
      </c>
      <c r="J106" s="275" t="s">
        <v>399</v>
      </c>
      <c r="K106" s="276" t="s">
        <v>393</v>
      </c>
      <c r="L106" s="319">
        <v>100</v>
      </c>
      <c r="M106" s="149" t="s">
        <v>363</v>
      </c>
      <c r="N106" s="150" t="s">
        <v>364</v>
      </c>
      <c r="O106" s="320">
        <v>100</v>
      </c>
      <c r="P106" s="320">
        <v>100</v>
      </c>
      <c r="Q106" s="151">
        <v>1</v>
      </c>
      <c r="R106" s="151"/>
      <c r="S106" s="180"/>
      <c r="T106" s="297">
        <f t="shared" si="14"/>
        <v>0</v>
      </c>
      <c r="U106" s="180"/>
      <c r="V106" s="180"/>
      <c r="W106" s="180"/>
      <c r="X106" s="212"/>
    </row>
    <row r="107" s="50" customFormat="1" ht="32" customHeight="1" spans="1:24">
      <c r="A107" s="98" t="s">
        <v>119</v>
      </c>
      <c r="B107" s="244"/>
      <c r="C107" s="313" t="s">
        <v>400</v>
      </c>
      <c r="D107" s="314" t="s">
        <v>401</v>
      </c>
      <c r="E107" s="314"/>
      <c r="F107" s="314"/>
      <c r="G107" s="316"/>
      <c r="H107" s="316" t="s">
        <v>402</v>
      </c>
      <c r="I107" s="275" t="s">
        <v>398</v>
      </c>
      <c r="J107" s="275" t="s">
        <v>399</v>
      </c>
      <c r="K107" s="276"/>
      <c r="L107" s="319">
        <v>54</v>
      </c>
      <c r="M107" s="149"/>
      <c r="N107" s="150"/>
      <c r="O107" s="320">
        <v>54</v>
      </c>
      <c r="P107" s="320">
        <v>54</v>
      </c>
      <c r="Q107" s="151"/>
      <c r="R107" s="151"/>
      <c r="S107" s="180"/>
      <c r="T107" s="297"/>
      <c r="U107" s="180"/>
      <c r="V107" s="180"/>
      <c r="W107" s="180"/>
      <c r="X107" s="331"/>
    </row>
    <row r="108" s="48" customFormat="1" ht="33.75" customHeight="1" spans="1:24">
      <c r="A108" s="88" t="s">
        <v>403</v>
      </c>
      <c r="B108" s="233"/>
      <c r="C108" s="234" t="s">
        <v>404</v>
      </c>
      <c r="D108" s="235"/>
      <c r="E108" s="235"/>
      <c r="F108" s="235"/>
      <c r="G108" s="236"/>
      <c r="H108" s="237"/>
      <c r="I108" s="270"/>
      <c r="J108" s="270"/>
      <c r="K108" s="270"/>
      <c r="L108" s="271">
        <f>L109</f>
        <v>110</v>
      </c>
      <c r="M108" s="272"/>
      <c r="N108" s="272"/>
      <c r="O108" s="271">
        <f>O109</f>
        <v>110</v>
      </c>
      <c r="P108" s="271">
        <f>P109</f>
        <v>110</v>
      </c>
      <c r="Q108" s="294">
        <f>Q109</f>
        <v>0</v>
      </c>
      <c r="R108" s="294">
        <f>R109</f>
        <v>0</v>
      </c>
      <c r="S108" s="271">
        <f>S109</f>
        <v>0</v>
      </c>
      <c r="T108" s="271"/>
      <c r="U108" s="294">
        <f t="shared" ref="U108:W108" si="17">U109</f>
        <v>0</v>
      </c>
      <c r="V108" s="294">
        <f t="shared" si="17"/>
        <v>0</v>
      </c>
      <c r="W108" s="294">
        <f t="shared" si="17"/>
        <v>0</v>
      </c>
      <c r="X108" s="237"/>
    </row>
    <row r="109" s="49" customFormat="1" ht="45" customHeight="1" spans="1:24">
      <c r="A109" s="93" t="s">
        <v>31</v>
      </c>
      <c r="B109" s="238"/>
      <c r="C109" s="239" t="s">
        <v>405</v>
      </c>
      <c r="D109" s="307"/>
      <c r="E109" s="307"/>
      <c r="F109" s="307"/>
      <c r="G109" s="241"/>
      <c r="H109" s="242"/>
      <c r="I109" s="94"/>
      <c r="J109" s="94" t="s">
        <v>406</v>
      </c>
      <c r="K109" s="94" t="s">
        <v>407</v>
      </c>
      <c r="L109" s="273">
        <f>L110</f>
        <v>110</v>
      </c>
      <c r="M109" s="274"/>
      <c r="N109" s="274"/>
      <c r="O109" s="273">
        <f>O110</f>
        <v>110</v>
      </c>
      <c r="P109" s="273">
        <f>P110</f>
        <v>110</v>
      </c>
      <c r="Q109" s="295">
        <f>Q110</f>
        <v>0</v>
      </c>
      <c r="R109" s="295">
        <f>R110</f>
        <v>0</v>
      </c>
      <c r="S109" s="273">
        <f>S110</f>
        <v>0</v>
      </c>
      <c r="T109" s="296"/>
      <c r="U109" s="295">
        <f t="shared" ref="U109:W109" si="18">U110</f>
        <v>0</v>
      </c>
      <c r="V109" s="295">
        <f t="shared" si="18"/>
        <v>0</v>
      </c>
      <c r="W109" s="295">
        <f t="shared" si="18"/>
        <v>0</v>
      </c>
      <c r="X109" s="242"/>
    </row>
    <row r="110" s="50" customFormat="1" ht="32" customHeight="1" spans="1:24">
      <c r="A110" s="98" t="s">
        <v>408</v>
      </c>
      <c r="B110" s="244" t="s">
        <v>37</v>
      </c>
      <c r="C110" s="308" t="s">
        <v>331</v>
      </c>
      <c r="D110" s="253"/>
      <c r="E110" s="253"/>
      <c r="F110" s="253"/>
      <c r="G110" s="251" t="s">
        <v>40</v>
      </c>
      <c r="H110" s="309" t="s">
        <v>332</v>
      </c>
      <c r="I110" s="244"/>
      <c r="J110" s="244" t="s">
        <v>406</v>
      </c>
      <c r="K110" s="276" t="s">
        <v>407</v>
      </c>
      <c r="L110" s="319">
        <v>110</v>
      </c>
      <c r="M110" s="149" t="s">
        <v>409</v>
      </c>
      <c r="N110" s="150" t="s">
        <v>410</v>
      </c>
      <c r="O110" s="320">
        <v>110</v>
      </c>
      <c r="P110" s="320">
        <v>110</v>
      </c>
      <c r="Q110" s="151"/>
      <c r="R110" s="151"/>
      <c r="S110" s="180"/>
      <c r="T110" s="297"/>
      <c r="U110" s="180"/>
      <c r="V110" s="180"/>
      <c r="W110" s="180"/>
      <c r="X110" s="212" t="s">
        <v>411</v>
      </c>
    </row>
    <row r="111" s="48" customFormat="1" ht="33.75" customHeight="1" spans="1:24">
      <c r="A111" s="88" t="s">
        <v>412</v>
      </c>
      <c r="B111" s="233"/>
      <c r="C111" s="234" t="s">
        <v>413</v>
      </c>
      <c r="D111" s="235"/>
      <c r="E111" s="235"/>
      <c r="F111" s="235"/>
      <c r="G111" s="236"/>
      <c r="H111" s="237"/>
      <c r="I111" s="270"/>
      <c r="J111" s="270"/>
      <c r="K111" s="270"/>
      <c r="L111" s="271">
        <f>L112+L114</f>
        <v>331.5</v>
      </c>
      <c r="M111" s="272"/>
      <c r="N111" s="272"/>
      <c r="O111" s="271">
        <f>O112+O114</f>
        <v>331.5</v>
      </c>
      <c r="P111" s="271">
        <f>P112+P114</f>
        <v>331.5</v>
      </c>
      <c r="Q111" s="294">
        <f>Q112+Q114</f>
        <v>1</v>
      </c>
      <c r="R111" s="294">
        <f>R112+R114</f>
        <v>1</v>
      </c>
      <c r="S111" s="271">
        <f>S112+S114</f>
        <v>290</v>
      </c>
      <c r="T111" s="271"/>
      <c r="U111" s="294">
        <f t="shared" ref="U111:W111" si="19">U112+U114</f>
        <v>1</v>
      </c>
      <c r="V111" s="294">
        <f t="shared" si="19"/>
        <v>1</v>
      </c>
      <c r="W111" s="294">
        <f t="shared" si="19"/>
        <v>1</v>
      </c>
      <c r="X111" s="237"/>
    </row>
    <row r="112" s="49" customFormat="1" ht="45" customHeight="1" spans="1:24">
      <c r="A112" s="93" t="s">
        <v>31</v>
      </c>
      <c r="B112" s="238"/>
      <c r="C112" s="239" t="s">
        <v>414</v>
      </c>
      <c r="D112" s="307"/>
      <c r="E112" s="307"/>
      <c r="F112" s="307"/>
      <c r="G112" s="241"/>
      <c r="H112" s="242"/>
      <c r="I112" s="94"/>
      <c r="J112" s="94"/>
      <c r="K112" s="94" t="s">
        <v>415</v>
      </c>
      <c r="L112" s="273">
        <f>L113</f>
        <v>290</v>
      </c>
      <c r="M112" s="274"/>
      <c r="N112" s="274"/>
      <c r="O112" s="273">
        <f>O113</f>
        <v>290</v>
      </c>
      <c r="P112" s="273">
        <f>P113</f>
        <v>290</v>
      </c>
      <c r="Q112" s="295">
        <f>Q113</f>
        <v>1</v>
      </c>
      <c r="R112" s="295">
        <f>R113</f>
        <v>1</v>
      </c>
      <c r="S112" s="273">
        <f>S113</f>
        <v>290</v>
      </c>
      <c r="T112" s="296"/>
      <c r="U112" s="295">
        <f t="shared" ref="U112:W112" si="20">U113</f>
        <v>1</v>
      </c>
      <c r="V112" s="295">
        <f t="shared" si="20"/>
        <v>1</v>
      </c>
      <c r="W112" s="295">
        <f t="shared" si="20"/>
        <v>1</v>
      </c>
      <c r="X112" s="242"/>
    </row>
    <row r="113" s="50" customFormat="1" ht="32" customHeight="1" spans="1:24">
      <c r="A113" s="98" t="s">
        <v>36</v>
      </c>
      <c r="B113" s="244" t="s">
        <v>37</v>
      </c>
      <c r="C113" s="317" t="s">
        <v>416</v>
      </c>
      <c r="D113" s="248" t="s">
        <v>94</v>
      </c>
      <c r="E113" s="248" t="s">
        <v>417</v>
      </c>
      <c r="F113" s="248" t="s">
        <v>418</v>
      </c>
      <c r="G113" s="251" t="s">
        <v>40</v>
      </c>
      <c r="H113" s="244" t="s">
        <v>115</v>
      </c>
      <c r="I113" s="244"/>
      <c r="J113" s="244"/>
      <c r="K113" s="276" t="s">
        <v>419</v>
      </c>
      <c r="L113" s="320">
        <v>290</v>
      </c>
      <c r="M113" s="149" t="s">
        <v>45</v>
      </c>
      <c r="N113" s="150" t="s">
        <v>46</v>
      </c>
      <c r="O113" s="319">
        <v>290</v>
      </c>
      <c r="P113" s="319">
        <v>290</v>
      </c>
      <c r="Q113" s="151">
        <v>1</v>
      </c>
      <c r="R113" s="151">
        <v>1</v>
      </c>
      <c r="S113" s="178">
        <v>290</v>
      </c>
      <c r="T113" s="297">
        <f>S113/O113</f>
        <v>1</v>
      </c>
      <c r="U113" s="180">
        <v>1</v>
      </c>
      <c r="V113" s="180">
        <v>1</v>
      </c>
      <c r="W113" s="180">
        <v>1</v>
      </c>
      <c r="X113" s="188"/>
    </row>
    <row r="114" s="49" customFormat="1" ht="45" customHeight="1" spans="1:24">
      <c r="A114" s="93" t="s">
        <v>106</v>
      </c>
      <c r="B114" s="238"/>
      <c r="C114" s="239" t="s">
        <v>420</v>
      </c>
      <c r="D114" s="307"/>
      <c r="E114" s="307"/>
      <c r="F114" s="307"/>
      <c r="G114" s="241"/>
      <c r="H114" s="242"/>
      <c r="I114" s="94"/>
      <c r="J114" s="94"/>
      <c r="K114" s="94" t="s">
        <v>370</v>
      </c>
      <c r="L114" s="273">
        <f>L115</f>
        <v>41.5</v>
      </c>
      <c r="M114" s="274"/>
      <c r="N114" s="274"/>
      <c r="O114" s="273">
        <f>O115</f>
        <v>41.5</v>
      </c>
      <c r="P114" s="273">
        <f>P115</f>
        <v>41.5</v>
      </c>
      <c r="Q114" s="295">
        <f>Q115</f>
        <v>0</v>
      </c>
      <c r="R114" s="295">
        <f>R115</f>
        <v>0</v>
      </c>
      <c r="S114" s="273">
        <f>S115</f>
        <v>0</v>
      </c>
      <c r="T114" s="296"/>
      <c r="U114" s="295">
        <f t="shared" ref="U114:W114" si="21">U115</f>
        <v>0</v>
      </c>
      <c r="V114" s="295">
        <f t="shared" si="21"/>
        <v>0</v>
      </c>
      <c r="W114" s="295">
        <f t="shared" si="21"/>
        <v>0</v>
      </c>
      <c r="X114" s="242"/>
    </row>
    <row r="115" s="50" customFormat="1" ht="32" customHeight="1" spans="1:24">
      <c r="A115" s="98" t="s">
        <v>111</v>
      </c>
      <c r="B115" s="244" t="s">
        <v>37</v>
      </c>
      <c r="C115" s="312" t="s">
        <v>146</v>
      </c>
      <c r="D115" s="253"/>
      <c r="E115" s="253"/>
      <c r="F115" s="253"/>
      <c r="G115" s="251" t="s">
        <v>40</v>
      </c>
      <c r="H115" s="244" t="s">
        <v>115</v>
      </c>
      <c r="I115" s="244"/>
      <c r="J115" s="244"/>
      <c r="K115" s="276" t="s">
        <v>421</v>
      </c>
      <c r="L115" s="320">
        <v>41.5</v>
      </c>
      <c r="M115" s="149" t="s">
        <v>378</v>
      </c>
      <c r="N115" s="150" t="s">
        <v>422</v>
      </c>
      <c r="O115" s="319">
        <v>41.5</v>
      </c>
      <c r="P115" s="319">
        <v>41.5</v>
      </c>
      <c r="Q115" s="151"/>
      <c r="R115" s="151"/>
      <c r="S115" s="178"/>
      <c r="T115" s="297">
        <f>S115/O115</f>
        <v>0</v>
      </c>
      <c r="U115" s="180"/>
      <c r="V115" s="180"/>
      <c r="W115" s="180"/>
      <c r="X115" s="330"/>
    </row>
    <row r="116" s="210" customFormat="1" spans="1:24">
      <c r="A116" s="318"/>
      <c r="B116" s="54"/>
      <c r="C116" s="214"/>
      <c r="D116" s="56"/>
      <c r="E116" s="56"/>
      <c r="F116" s="56"/>
      <c r="G116" s="57"/>
      <c r="H116" s="215"/>
      <c r="I116" s="325"/>
      <c r="J116" s="325"/>
      <c r="K116" s="54"/>
      <c r="L116" s="326"/>
      <c r="N116" s="327"/>
      <c r="O116" s="328"/>
      <c r="P116" s="328"/>
      <c r="Q116" s="332"/>
      <c r="R116" s="333"/>
      <c r="S116" s="334"/>
      <c r="T116" s="335"/>
      <c r="U116" s="57"/>
      <c r="V116" s="57"/>
      <c r="W116" s="57"/>
      <c r="X116" s="336"/>
    </row>
    <row r="117" s="210" customFormat="1" spans="1:24">
      <c r="A117" s="318"/>
      <c r="B117" s="54"/>
      <c r="C117" s="214"/>
      <c r="D117" s="56"/>
      <c r="E117" s="56"/>
      <c r="F117" s="56"/>
      <c r="G117" s="57"/>
      <c r="H117" s="215"/>
      <c r="I117" s="325"/>
      <c r="J117" s="325"/>
      <c r="K117" s="54"/>
      <c r="L117" s="326"/>
      <c r="N117" s="327"/>
      <c r="O117" s="328"/>
      <c r="P117" s="328"/>
      <c r="Q117" s="332"/>
      <c r="R117" s="333"/>
      <c r="S117" s="334"/>
      <c r="T117" s="335"/>
      <c r="U117" s="57"/>
      <c r="V117" s="57"/>
      <c r="W117" s="57"/>
      <c r="X117" s="336"/>
    </row>
    <row r="118" s="210" customFormat="1" spans="1:24">
      <c r="A118" s="318"/>
      <c r="B118" s="54"/>
      <c r="C118" s="214"/>
      <c r="D118" s="56"/>
      <c r="E118" s="56"/>
      <c r="F118" s="56"/>
      <c r="G118" s="57"/>
      <c r="H118" s="215"/>
      <c r="I118" s="325"/>
      <c r="J118" s="325"/>
      <c r="K118" s="54"/>
      <c r="L118" s="326"/>
      <c r="N118" s="327"/>
      <c r="O118" s="328"/>
      <c r="P118" s="328"/>
      <c r="Q118" s="332"/>
      <c r="R118" s="333"/>
      <c r="S118" s="334"/>
      <c r="T118" s="335"/>
      <c r="U118" s="57"/>
      <c r="V118" s="57"/>
      <c r="W118" s="57"/>
      <c r="X118" s="336"/>
    </row>
    <row r="119" s="210" customFormat="1" spans="1:24">
      <c r="A119" s="318"/>
      <c r="B119" s="54"/>
      <c r="C119" s="214"/>
      <c r="D119" s="56"/>
      <c r="E119" s="56"/>
      <c r="F119" s="56"/>
      <c r="G119" s="57"/>
      <c r="H119" s="215"/>
      <c r="I119" s="325"/>
      <c r="J119" s="325"/>
      <c r="K119" s="54"/>
      <c r="L119" s="326"/>
      <c r="N119" s="327"/>
      <c r="O119" s="328"/>
      <c r="P119" s="328"/>
      <c r="Q119" s="332"/>
      <c r="R119" s="333"/>
      <c r="S119" s="334"/>
      <c r="T119" s="335"/>
      <c r="U119" s="57"/>
      <c r="V119" s="57"/>
      <c r="W119" s="57"/>
      <c r="X119" s="336"/>
    </row>
    <row r="120" s="210" customFormat="1" spans="1:24">
      <c r="A120" s="318"/>
      <c r="B120" s="54"/>
      <c r="C120" s="214"/>
      <c r="D120" s="56"/>
      <c r="E120" s="56"/>
      <c r="F120" s="56"/>
      <c r="G120" s="57"/>
      <c r="H120" s="215"/>
      <c r="I120" s="325"/>
      <c r="J120" s="325"/>
      <c r="K120" s="54"/>
      <c r="L120" s="326"/>
      <c r="N120" s="327"/>
      <c r="O120" s="328"/>
      <c r="P120" s="328"/>
      <c r="Q120" s="332"/>
      <c r="R120" s="333"/>
      <c r="S120" s="334"/>
      <c r="T120" s="335"/>
      <c r="U120" s="57"/>
      <c r="V120" s="57"/>
      <c r="W120" s="57"/>
      <c r="X120" s="336"/>
    </row>
    <row r="121" s="210" customFormat="1" spans="1:24">
      <c r="A121" s="318"/>
      <c r="B121" s="54"/>
      <c r="C121" s="214"/>
      <c r="D121" s="56"/>
      <c r="E121" s="56"/>
      <c r="F121" s="56"/>
      <c r="G121" s="57"/>
      <c r="H121" s="215"/>
      <c r="I121" s="325"/>
      <c r="J121" s="325"/>
      <c r="K121" s="54"/>
      <c r="L121" s="326"/>
      <c r="N121" s="327"/>
      <c r="O121" s="328"/>
      <c r="P121" s="328"/>
      <c r="Q121" s="332"/>
      <c r="R121" s="333"/>
      <c r="S121" s="334"/>
      <c r="T121" s="335"/>
      <c r="U121" s="57"/>
      <c r="V121" s="57"/>
      <c r="W121" s="57"/>
      <c r="X121" s="336"/>
    </row>
    <row r="122" s="210" customFormat="1" spans="1:24">
      <c r="A122" s="318"/>
      <c r="B122" s="54"/>
      <c r="C122" s="214"/>
      <c r="D122" s="56"/>
      <c r="E122" s="56"/>
      <c r="F122" s="56"/>
      <c r="G122" s="57"/>
      <c r="H122" s="215"/>
      <c r="I122" s="325"/>
      <c r="J122" s="325"/>
      <c r="K122" s="54"/>
      <c r="L122" s="326"/>
      <c r="N122" s="327"/>
      <c r="O122" s="328"/>
      <c r="P122" s="328"/>
      <c r="Q122" s="332"/>
      <c r="R122" s="333"/>
      <c r="S122" s="334"/>
      <c r="T122" s="335"/>
      <c r="U122" s="57"/>
      <c r="V122" s="57"/>
      <c r="W122" s="57"/>
      <c r="X122" s="336"/>
    </row>
    <row r="123" s="210" customFormat="1" spans="1:24">
      <c r="A123" s="318"/>
      <c r="B123" s="54"/>
      <c r="C123" s="214"/>
      <c r="D123" s="56"/>
      <c r="E123" s="56"/>
      <c r="F123" s="56"/>
      <c r="G123" s="57"/>
      <c r="H123" s="215"/>
      <c r="I123" s="325"/>
      <c r="J123" s="325"/>
      <c r="K123" s="54"/>
      <c r="L123" s="326"/>
      <c r="N123" s="327"/>
      <c r="O123" s="328"/>
      <c r="P123" s="328"/>
      <c r="Q123" s="332"/>
      <c r="R123" s="333"/>
      <c r="S123" s="334"/>
      <c r="T123" s="335"/>
      <c r="U123" s="57"/>
      <c r="V123" s="57"/>
      <c r="W123" s="57"/>
      <c r="X123" s="336"/>
    </row>
    <row r="124" s="210" customFormat="1" spans="1:24">
      <c r="A124" s="318"/>
      <c r="B124" s="54"/>
      <c r="C124" s="214"/>
      <c r="D124" s="56"/>
      <c r="E124" s="56"/>
      <c r="F124" s="56"/>
      <c r="G124" s="57"/>
      <c r="H124" s="215"/>
      <c r="I124" s="325"/>
      <c r="J124" s="325"/>
      <c r="K124" s="54"/>
      <c r="L124" s="326"/>
      <c r="N124" s="327"/>
      <c r="O124" s="328"/>
      <c r="P124" s="328"/>
      <c r="Q124" s="332"/>
      <c r="R124" s="333"/>
      <c r="S124" s="334"/>
      <c r="T124" s="335"/>
      <c r="U124" s="57"/>
      <c r="V124" s="57"/>
      <c r="W124" s="57"/>
      <c r="X124" s="336"/>
    </row>
    <row r="125" s="210" customFormat="1" spans="1:24">
      <c r="A125" s="318"/>
      <c r="B125" s="54"/>
      <c r="C125" s="214"/>
      <c r="D125" s="56"/>
      <c r="E125" s="56"/>
      <c r="F125" s="56"/>
      <c r="G125" s="57"/>
      <c r="H125" s="215"/>
      <c r="I125" s="325"/>
      <c r="J125" s="325"/>
      <c r="K125" s="54"/>
      <c r="L125" s="326"/>
      <c r="N125" s="327"/>
      <c r="O125" s="328"/>
      <c r="P125" s="328"/>
      <c r="Q125" s="332"/>
      <c r="R125" s="333"/>
      <c r="S125" s="334"/>
      <c r="T125" s="335"/>
      <c r="U125" s="57"/>
      <c r="V125" s="57"/>
      <c r="W125" s="57"/>
      <c r="X125" s="336"/>
    </row>
    <row r="126" s="210" customFormat="1" spans="1:24">
      <c r="A126" s="318"/>
      <c r="B126" s="54"/>
      <c r="C126" s="214"/>
      <c r="D126" s="56"/>
      <c r="E126" s="56"/>
      <c r="F126" s="56"/>
      <c r="G126" s="57"/>
      <c r="H126" s="215"/>
      <c r="I126" s="325"/>
      <c r="J126" s="325"/>
      <c r="K126" s="54"/>
      <c r="L126" s="326"/>
      <c r="N126" s="327"/>
      <c r="O126" s="328"/>
      <c r="P126" s="328"/>
      <c r="Q126" s="332"/>
      <c r="R126" s="333"/>
      <c r="S126" s="334"/>
      <c r="T126" s="335"/>
      <c r="U126" s="57"/>
      <c r="V126" s="57"/>
      <c r="W126" s="57"/>
      <c r="X126" s="336"/>
    </row>
    <row r="127" s="210" customFormat="1" spans="1:24">
      <c r="A127" s="318"/>
      <c r="B127" s="54"/>
      <c r="C127" s="214"/>
      <c r="D127" s="56"/>
      <c r="E127" s="56"/>
      <c r="F127" s="56"/>
      <c r="G127" s="57"/>
      <c r="H127" s="215"/>
      <c r="I127" s="325"/>
      <c r="J127" s="325"/>
      <c r="K127" s="54"/>
      <c r="L127" s="326"/>
      <c r="N127" s="327"/>
      <c r="O127" s="328"/>
      <c r="P127" s="328"/>
      <c r="Q127" s="332"/>
      <c r="R127" s="333"/>
      <c r="S127" s="334"/>
      <c r="T127" s="335"/>
      <c r="U127" s="57"/>
      <c r="V127" s="57"/>
      <c r="W127" s="57"/>
      <c r="X127" s="336"/>
    </row>
    <row r="128" s="210" customFormat="1" spans="1:24">
      <c r="A128" s="318"/>
      <c r="B128" s="54"/>
      <c r="C128" s="214"/>
      <c r="D128" s="56"/>
      <c r="E128" s="56"/>
      <c r="F128" s="56"/>
      <c r="G128" s="57"/>
      <c r="H128" s="215"/>
      <c r="I128" s="325"/>
      <c r="J128" s="325"/>
      <c r="K128" s="54"/>
      <c r="L128" s="326"/>
      <c r="N128" s="327"/>
      <c r="O128" s="328"/>
      <c r="P128" s="328"/>
      <c r="Q128" s="332"/>
      <c r="R128" s="333"/>
      <c r="S128" s="334"/>
      <c r="T128" s="335"/>
      <c r="U128" s="57"/>
      <c r="V128" s="57"/>
      <c r="W128" s="57"/>
      <c r="X128" s="336"/>
    </row>
    <row r="129" s="210" customFormat="1" spans="1:24">
      <c r="A129" s="318"/>
      <c r="B129" s="54"/>
      <c r="C129" s="214"/>
      <c r="D129" s="56"/>
      <c r="E129" s="56"/>
      <c r="F129" s="56"/>
      <c r="G129" s="57"/>
      <c r="H129" s="215"/>
      <c r="I129" s="325"/>
      <c r="J129" s="325"/>
      <c r="K129" s="54"/>
      <c r="L129" s="326"/>
      <c r="N129" s="327"/>
      <c r="O129" s="328"/>
      <c r="P129" s="328"/>
      <c r="Q129" s="332"/>
      <c r="R129" s="333"/>
      <c r="S129" s="334"/>
      <c r="T129" s="335"/>
      <c r="U129" s="57"/>
      <c r="V129" s="57"/>
      <c r="W129" s="57"/>
      <c r="X129" s="336"/>
    </row>
    <row r="130" s="210" customFormat="1" spans="1:24">
      <c r="A130" s="318"/>
      <c r="B130" s="54"/>
      <c r="C130" s="214"/>
      <c r="D130" s="56"/>
      <c r="E130" s="56"/>
      <c r="F130" s="56"/>
      <c r="G130" s="57"/>
      <c r="H130" s="215"/>
      <c r="I130" s="325"/>
      <c r="J130" s="325"/>
      <c r="K130" s="54"/>
      <c r="L130" s="326"/>
      <c r="N130" s="327"/>
      <c r="O130" s="328"/>
      <c r="P130" s="328"/>
      <c r="Q130" s="332"/>
      <c r="R130" s="333"/>
      <c r="S130" s="334"/>
      <c r="T130" s="335"/>
      <c r="U130" s="57"/>
      <c r="V130" s="57"/>
      <c r="W130" s="57"/>
      <c r="X130" s="336"/>
    </row>
    <row r="131" s="210" customFormat="1" spans="1:24">
      <c r="A131" s="318"/>
      <c r="B131" s="54"/>
      <c r="C131" s="214"/>
      <c r="D131" s="56"/>
      <c r="E131" s="56"/>
      <c r="F131" s="56"/>
      <c r="G131" s="57"/>
      <c r="H131" s="215"/>
      <c r="I131" s="325"/>
      <c r="J131" s="325"/>
      <c r="K131" s="54"/>
      <c r="L131" s="326"/>
      <c r="N131" s="327"/>
      <c r="O131" s="328"/>
      <c r="P131" s="328"/>
      <c r="Q131" s="332"/>
      <c r="R131" s="333"/>
      <c r="S131" s="334"/>
      <c r="T131" s="335"/>
      <c r="U131" s="57"/>
      <c r="V131" s="57"/>
      <c r="W131" s="57"/>
      <c r="X131" s="336"/>
    </row>
    <row r="132" s="210" customFormat="1" spans="1:24">
      <c r="A132" s="318"/>
      <c r="B132" s="54"/>
      <c r="C132" s="214"/>
      <c r="D132" s="56"/>
      <c r="E132" s="56"/>
      <c r="F132" s="56"/>
      <c r="G132" s="57"/>
      <c r="H132" s="215"/>
      <c r="I132" s="325"/>
      <c r="J132" s="325"/>
      <c r="K132" s="54"/>
      <c r="L132" s="326"/>
      <c r="N132" s="327"/>
      <c r="O132" s="328"/>
      <c r="P132" s="328"/>
      <c r="Q132" s="332"/>
      <c r="R132" s="333"/>
      <c r="S132" s="334"/>
      <c r="T132" s="335"/>
      <c r="U132" s="57"/>
      <c r="V132" s="57"/>
      <c r="W132" s="57"/>
      <c r="X132" s="336"/>
    </row>
    <row r="133" s="210" customFormat="1" spans="1:24">
      <c r="A133" s="318"/>
      <c r="B133" s="54"/>
      <c r="C133" s="214"/>
      <c r="D133" s="56"/>
      <c r="E133" s="56"/>
      <c r="F133" s="56"/>
      <c r="G133" s="57"/>
      <c r="H133" s="215"/>
      <c r="I133" s="325"/>
      <c r="J133" s="325"/>
      <c r="K133" s="54"/>
      <c r="L133" s="326"/>
      <c r="N133" s="327"/>
      <c r="O133" s="328"/>
      <c r="P133" s="328"/>
      <c r="Q133" s="332"/>
      <c r="R133" s="333"/>
      <c r="S133" s="334"/>
      <c r="T133" s="335"/>
      <c r="U133" s="57"/>
      <c r="V133" s="57"/>
      <c r="W133" s="57"/>
      <c r="X133" s="336"/>
    </row>
    <row r="134" s="210" customFormat="1" spans="1:24">
      <c r="A134" s="318"/>
      <c r="B134" s="54"/>
      <c r="C134" s="214"/>
      <c r="D134" s="56"/>
      <c r="E134" s="56"/>
      <c r="F134" s="56"/>
      <c r="G134" s="57"/>
      <c r="H134" s="215"/>
      <c r="I134" s="325"/>
      <c r="J134" s="325"/>
      <c r="K134" s="54"/>
      <c r="L134" s="326"/>
      <c r="N134" s="327"/>
      <c r="O134" s="328"/>
      <c r="P134" s="328"/>
      <c r="Q134" s="332"/>
      <c r="R134" s="333"/>
      <c r="S134" s="334"/>
      <c r="T134" s="335"/>
      <c r="U134" s="57"/>
      <c r="V134" s="57"/>
      <c r="W134" s="57"/>
      <c r="X134" s="336"/>
    </row>
    <row r="135" s="210" customFormat="1" spans="1:24">
      <c r="A135" s="318"/>
      <c r="B135" s="54"/>
      <c r="C135" s="214"/>
      <c r="D135" s="56"/>
      <c r="E135" s="56"/>
      <c r="F135" s="56"/>
      <c r="G135" s="57"/>
      <c r="H135" s="215"/>
      <c r="I135" s="325"/>
      <c r="J135" s="325"/>
      <c r="K135" s="54"/>
      <c r="L135" s="326"/>
      <c r="N135" s="327"/>
      <c r="O135" s="328"/>
      <c r="P135" s="328"/>
      <c r="Q135" s="332"/>
      <c r="R135" s="333"/>
      <c r="S135" s="334"/>
      <c r="T135" s="335"/>
      <c r="U135" s="57"/>
      <c r="V135" s="57"/>
      <c r="W135" s="57"/>
      <c r="X135" s="336"/>
    </row>
  </sheetData>
  <autoFilter ref="A2:X115">
    <extLst/>
  </autoFilter>
  <mergeCells count="20">
    <mergeCell ref="A1:X1"/>
    <mergeCell ref="D2:F2"/>
    <mergeCell ref="I2:K2"/>
    <mergeCell ref="O2:Q2"/>
    <mergeCell ref="A4:C4"/>
    <mergeCell ref="A2:A3"/>
    <mergeCell ref="B2:B3"/>
    <mergeCell ref="C2:C3"/>
    <mergeCell ref="G2:G3"/>
    <mergeCell ref="H2:H3"/>
    <mergeCell ref="L2:L3"/>
    <mergeCell ref="M2:M3"/>
    <mergeCell ref="N2:N3"/>
    <mergeCell ref="R2:R3"/>
    <mergeCell ref="S2:S3"/>
    <mergeCell ref="T2:T3"/>
    <mergeCell ref="U2:U3"/>
    <mergeCell ref="V2:V3"/>
    <mergeCell ref="W2:W3"/>
    <mergeCell ref="X2:X3"/>
  </mergeCells>
  <pageMargins left="0.313888888888889" right="0.313888888888889" top="0.747916666666667" bottom="0.747916666666667" header="0.313888888888889" footer="0.313888888888889"/>
  <pageSetup paperSize="8" scale="5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X104"/>
  <sheetViews>
    <sheetView tabSelected="1" zoomScale="66" zoomScaleNormal="66" workbookViewId="0">
      <pane xSplit="3" ySplit="3" topLeftCell="D33" activePane="bottomRight" state="frozen"/>
      <selection/>
      <selection pane="topRight"/>
      <selection pane="bottomLeft"/>
      <selection pane="bottomRight" activeCell="R77" sqref="R77"/>
    </sheetView>
  </sheetViews>
  <sheetFormatPr defaultColWidth="9" defaultRowHeight="15"/>
  <cols>
    <col min="1" max="1" width="8.9" style="53" customWidth="1"/>
    <col min="2" max="2" width="7.75833333333333" style="54" customWidth="1"/>
    <col min="3" max="3" width="21.9416666666667" style="55" customWidth="1"/>
    <col min="4" max="4" width="10.4583333333333" style="56" customWidth="1"/>
    <col min="5" max="5" width="10.1333333333333" style="56" customWidth="1"/>
    <col min="6" max="6" width="9.36666666666667" style="56" customWidth="1"/>
    <col min="7" max="7" width="15.9333333333333" style="57" customWidth="1"/>
    <col min="8" max="8" width="16.0916666666667" style="57" customWidth="1"/>
    <col min="9" max="9" width="16.3916666666667" style="58" customWidth="1"/>
    <col min="10" max="10" width="16.1083333333333" style="58" customWidth="1"/>
    <col min="11" max="11" width="13.475" style="59" customWidth="1"/>
    <col min="12" max="12" width="14.575" style="60" customWidth="1"/>
    <col min="13" max="13" width="16.4" style="61" customWidth="1"/>
    <col min="14" max="14" width="14.375" style="62" customWidth="1"/>
    <col min="15" max="15" width="10.5" style="63" customWidth="1"/>
    <col min="16" max="16" width="11.1333333333333" style="64" customWidth="1"/>
    <col min="17" max="17" width="10.1416666666667" style="65" customWidth="1"/>
    <col min="18" max="18" width="13.7583333333333" style="66" customWidth="1"/>
    <col min="19" max="19" width="12" style="67" customWidth="1"/>
    <col min="20" max="20" width="8.88333333333333" style="61" customWidth="1"/>
    <col min="21" max="21" width="9.63333333333333" style="61" customWidth="1"/>
    <col min="22" max="22" width="10" style="61" customWidth="1"/>
    <col min="23" max="23" width="25.9333333333333" style="68" customWidth="1"/>
    <col min="24" max="16384" width="9" style="50"/>
  </cols>
  <sheetData>
    <row r="1" s="45" customFormat="1" ht="37.5" customHeight="1" spans="1:23">
      <c r="A1" s="69" t="s">
        <v>423</v>
      </c>
      <c r="B1" s="70"/>
      <c r="C1" s="70"/>
      <c r="D1" s="70"/>
      <c r="E1" s="70"/>
      <c r="F1" s="70"/>
      <c r="G1" s="70"/>
      <c r="H1" s="70"/>
      <c r="I1" s="70"/>
      <c r="J1" s="70"/>
      <c r="K1" s="70"/>
      <c r="L1" s="121"/>
      <c r="M1" s="122"/>
      <c r="N1" s="70"/>
      <c r="O1" s="123"/>
      <c r="P1" s="124"/>
      <c r="Q1" s="162"/>
      <c r="R1" s="121"/>
      <c r="S1" s="163"/>
      <c r="T1" s="122"/>
      <c r="U1" s="122"/>
      <c r="V1" s="122"/>
      <c r="W1" s="122"/>
    </row>
    <row r="2" s="46" customFormat="1" ht="34.5" customHeight="1" spans="1:23">
      <c r="A2" s="71" t="s">
        <v>424</v>
      </c>
      <c r="B2" s="72" t="s">
        <v>2</v>
      </c>
      <c r="C2" s="73" t="s">
        <v>425</v>
      </c>
      <c r="D2" s="74" t="s">
        <v>426</v>
      </c>
      <c r="E2" s="75"/>
      <c r="F2" s="76"/>
      <c r="G2" s="77" t="s">
        <v>427</v>
      </c>
      <c r="H2" s="77" t="s">
        <v>6</v>
      </c>
      <c r="I2" s="125" t="s">
        <v>428</v>
      </c>
      <c r="J2" s="126"/>
      <c r="K2" s="127"/>
      <c r="L2" s="128" t="s">
        <v>429</v>
      </c>
      <c r="M2" s="73" t="s">
        <v>430</v>
      </c>
      <c r="N2" s="72" t="s">
        <v>431</v>
      </c>
      <c r="O2" s="129" t="s">
        <v>432</v>
      </c>
      <c r="P2" s="130"/>
      <c r="Q2" s="164" t="s">
        <v>433</v>
      </c>
      <c r="R2" s="165" t="s">
        <v>13</v>
      </c>
      <c r="S2" s="166" t="s">
        <v>14</v>
      </c>
      <c r="T2" s="73" t="s">
        <v>15</v>
      </c>
      <c r="U2" s="167" t="s">
        <v>434</v>
      </c>
      <c r="V2" s="168" t="s">
        <v>17</v>
      </c>
      <c r="W2" s="167" t="s">
        <v>435</v>
      </c>
    </row>
    <row r="3" s="46" customFormat="1" ht="33.75" customHeight="1" spans="1:23">
      <c r="A3" s="78"/>
      <c r="B3" s="79"/>
      <c r="C3" s="80"/>
      <c r="D3" s="81" t="s">
        <v>436</v>
      </c>
      <c r="E3" s="81" t="s">
        <v>437</v>
      </c>
      <c r="F3" s="81" t="s">
        <v>438</v>
      </c>
      <c r="G3" s="82"/>
      <c r="H3" s="82"/>
      <c r="I3" s="131" t="s">
        <v>439</v>
      </c>
      <c r="J3" s="73" t="s">
        <v>440</v>
      </c>
      <c r="K3" s="73" t="s">
        <v>441</v>
      </c>
      <c r="L3" s="132"/>
      <c r="M3" s="80"/>
      <c r="N3" s="79"/>
      <c r="O3" s="133" t="s">
        <v>442</v>
      </c>
      <c r="P3" s="134" t="s">
        <v>27</v>
      </c>
      <c r="Q3" s="169"/>
      <c r="R3" s="170"/>
      <c r="S3" s="171"/>
      <c r="T3" s="80"/>
      <c r="U3" s="172"/>
      <c r="V3" s="173"/>
      <c r="W3" s="172"/>
    </row>
    <row r="4" s="47" customFormat="1" ht="46" customHeight="1" spans="1:23">
      <c r="A4" s="83" t="s">
        <v>443</v>
      </c>
      <c r="B4" s="84"/>
      <c r="C4" s="85"/>
      <c r="D4" s="86"/>
      <c r="E4" s="86"/>
      <c r="F4" s="86"/>
      <c r="G4" s="87"/>
      <c r="H4" s="87"/>
      <c r="I4" s="135"/>
      <c r="J4" s="135"/>
      <c r="K4" s="135"/>
      <c r="L4" s="136">
        <f>L5+L51+L74+L75</f>
        <v>5474.7</v>
      </c>
      <c r="M4" s="137"/>
      <c r="N4" s="138"/>
      <c r="O4" s="136">
        <f>O5+O51+O74+O75</f>
        <v>5474.7</v>
      </c>
      <c r="P4" s="139">
        <f>P5+P51+P74+P75</f>
        <v>60</v>
      </c>
      <c r="Q4" s="139">
        <f>Q5+Q51+Q74+Q75</f>
        <v>60</v>
      </c>
      <c r="R4" s="136">
        <f>R5+R51+R74+R75</f>
        <v>3435.81</v>
      </c>
      <c r="S4" s="174">
        <f t="shared" ref="S4:S17" si="0">R4/O4</f>
        <v>0.627579593402378</v>
      </c>
      <c r="T4" s="139">
        <f t="shared" ref="T4:W4" si="1">T5+T51+T74+T75</f>
        <v>28</v>
      </c>
      <c r="U4" s="139">
        <f t="shared" si="1"/>
        <v>28</v>
      </c>
      <c r="V4" s="139">
        <f t="shared" si="1"/>
        <v>11</v>
      </c>
      <c r="W4" s="139"/>
    </row>
    <row r="5" s="48" customFormat="1" ht="39" customHeight="1" spans="1:23">
      <c r="A5" s="88" t="s">
        <v>29</v>
      </c>
      <c r="B5" s="89"/>
      <c r="C5" s="90" t="s">
        <v>30</v>
      </c>
      <c r="D5" s="91"/>
      <c r="E5" s="91"/>
      <c r="F5" s="91"/>
      <c r="G5" s="89"/>
      <c r="H5" s="92"/>
      <c r="I5" s="92"/>
      <c r="J5" s="89"/>
      <c r="K5" s="89"/>
      <c r="L5" s="140">
        <f>L6+L8+L15+L17+L23+L28+L30</f>
        <v>4301.36</v>
      </c>
      <c r="M5" s="140"/>
      <c r="N5" s="89"/>
      <c r="O5" s="140">
        <f>O6+O8+O15+O17+O23+O28+O30</f>
        <v>4301.36</v>
      </c>
      <c r="P5" s="141">
        <f>P6+P8+P15+P17+P23+P28+P30</f>
        <v>38</v>
      </c>
      <c r="Q5" s="141">
        <f>Q6+Q8+Q15+Q17+Q23+Q28+Q30</f>
        <v>38</v>
      </c>
      <c r="R5" s="140">
        <f>R6+R8+R15+R17+R23+R28+R30</f>
        <v>2621.72</v>
      </c>
      <c r="S5" s="175">
        <f t="shared" si="0"/>
        <v>0.609509550467759</v>
      </c>
      <c r="T5" s="141">
        <f t="shared" ref="T5:V5" si="2">T6+T8+T15+T17+T23+T28+T30</f>
        <v>22</v>
      </c>
      <c r="U5" s="141">
        <f t="shared" si="2"/>
        <v>22</v>
      </c>
      <c r="V5" s="141">
        <f t="shared" si="2"/>
        <v>7</v>
      </c>
      <c r="W5" s="141"/>
    </row>
    <row r="6" s="49" customFormat="1" ht="43" customHeight="1" spans="1:23">
      <c r="A6" s="93" t="s">
        <v>31</v>
      </c>
      <c r="B6" s="94" t="s">
        <v>444</v>
      </c>
      <c r="C6" s="95" t="s">
        <v>445</v>
      </c>
      <c r="D6" s="96"/>
      <c r="E6" s="96"/>
      <c r="F6" s="96"/>
      <c r="G6" s="97"/>
      <c r="H6" s="94"/>
      <c r="I6" s="142" t="s">
        <v>446</v>
      </c>
      <c r="J6" s="142" t="s">
        <v>447</v>
      </c>
      <c r="K6" s="143" t="s">
        <v>448</v>
      </c>
      <c r="L6" s="144">
        <f>L7</f>
        <v>320.9</v>
      </c>
      <c r="M6" s="144"/>
      <c r="N6" s="97"/>
      <c r="O6" s="144">
        <f>O7</f>
        <v>320.9</v>
      </c>
      <c r="P6" s="145">
        <f>P7</f>
        <v>1</v>
      </c>
      <c r="Q6" s="145">
        <f>Q7</f>
        <v>1</v>
      </c>
      <c r="R6" s="144">
        <f>R7</f>
        <v>320.55</v>
      </c>
      <c r="S6" s="176">
        <f t="shared" si="0"/>
        <v>0.998909317544406</v>
      </c>
      <c r="T6" s="145">
        <f t="shared" ref="T6:V6" si="3">T7</f>
        <v>1</v>
      </c>
      <c r="U6" s="145">
        <f t="shared" si="3"/>
        <v>1</v>
      </c>
      <c r="V6" s="145">
        <f t="shared" si="3"/>
        <v>1</v>
      </c>
      <c r="W6" s="177"/>
    </row>
    <row r="7" s="50" customFormat="1" ht="67.5" spans="1:23">
      <c r="A7" s="98" t="s">
        <v>36</v>
      </c>
      <c r="B7" s="99" t="s">
        <v>444</v>
      </c>
      <c r="C7" s="100" t="s">
        <v>449</v>
      </c>
      <c r="D7" s="101" t="s">
        <v>450</v>
      </c>
      <c r="E7" s="102"/>
      <c r="F7" s="102"/>
      <c r="G7" s="99" t="s">
        <v>40</v>
      </c>
      <c r="H7" s="99" t="s">
        <v>207</v>
      </c>
      <c r="I7" s="146" t="s">
        <v>446</v>
      </c>
      <c r="J7" s="146" t="s">
        <v>451</v>
      </c>
      <c r="K7" s="147" t="s">
        <v>452</v>
      </c>
      <c r="L7" s="148">
        <v>320.9</v>
      </c>
      <c r="M7" s="149" t="s">
        <v>45</v>
      </c>
      <c r="N7" s="150" t="s">
        <v>46</v>
      </c>
      <c r="O7" s="148">
        <v>320.9</v>
      </c>
      <c r="P7" s="151">
        <v>1</v>
      </c>
      <c r="Q7" s="151">
        <v>1</v>
      </c>
      <c r="R7" s="178">
        <v>320.55</v>
      </c>
      <c r="S7" s="179">
        <f t="shared" si="0"/>
        <v>0.998909317544406</v>
      </c>
      <c r="T7" s="180">
        <v>1</v>
      </c>
      <c r="U7" s="180">
        <v>1</v>
      </c>
      <c r="V7" s="180">
        <v>1</v>
      </c>
      <c r="W7" s="181"/>
    </row>
    <row r="8" s="49" customFormat="1" ht="41" customHeight="1" spans="1:23">
      <c r="A8" s="93" t="s">
        <v>106</v>
      </c>
      <c r="B8" s="94" t="s">
        <v>444</v>
      </c>
      <c r="C8" s="95" t="s">
        <v>453</v>
      </c>
      <c r="D8" s="96"/>
      <c r="E8" s="96"/>
      <c r="F8" s="96"/>
      <c r="G8" s="97"/>
      <c r="H8" s="94"/>
      <c r="I8" s="142" t="s">
        <v>454</v>
      </c>
      <c r="J8" s="142" t="s">
        <v>455</v>
      </c>
      <c r="K8" s="143" t="s">
        <v>456</v>
      </c>
      <c r="L8" s="144">
        <f>SUM(L9:L14)</f>
        <v>365</v>
      </c>
      <c r="M8" s="144"/>
      <c r="N8" s="97"/>
      <c r="O8" s="144">
        <f>SUM(O9:O14)</f>
        <v>365</v>
      </c>
      <c r="P8" s="145">
        <f>SUM(P9:P14)</f>
        <v>6</v>
      </c>
      <c r="Q8" s="145">
        <f>SUM(Q9:Q14)</f>
        <v>6</v>
      </c>
      <c r="R8" s="144">
        <f>SUM(R9:R14)</f>
        <v>149</v>
      </c>
      <c r="S8" s="176">
        <f t="shared" si="0"/>
        <v>0.408219178082192</v>
      </c>
      <c r="T8" s="145">
        <f>SUM(T9:T14)</f>
        <v>4</v>
      </c>
      <c r="U8" s="145">
        <f>SUM(U9:U14)</f>
        <v>4</v>
      </c>
      <c r="V8" s="145">
        <f>SUM(V9:V16)</f>
        <v>2</v>
      </c>
      <c r="W8" s="177"/>
    </row>
    <row r="9" s="51" customFormat="1" ht="45" customHeight="1" spans="1:23">
      <c r="A9" s="103" t="s">
        <v>111</v>
      </c>
      <c r="B9" s="104" t="s">
        <v>444</v>
      </c>
      <c r="C9" s="100" t="s">
        <v>457</v>
      </c>
      <c r="D9" s="105"/>
      <c r="E9" s="106"/>
      <c r="F9" s="106"/>
      <c r="G9" s="107" t="s">
        <v>458</v>
      </c>
      <c r="H9" s="107" t="s">
        <v>458</v>
      </c>
      <c r="I9" s="146" t="s">
        <v>454</v>
      </c>
      <c r="J9" s="146" t="s">
        <v>459</v>
      </c>
      <c r="K9" s="147" t="s">
        <v>460</v>
      </c>
      <c r="L9" s="148">
        <v>122</v>
      </c>
      <c r="M9" s="149" t="s">
        <v>45</v>
      </c>
      <c r="N9" s="150" t="s">
        <v>46</v>
      </c>
      <c r="O9" s="148">
        <v>122</v>
      </c>
      <c r="P9" s="152">
        <v>1</v>
      </c>
      <c r="Q9" s="152">
        <v>1</v>
      </c>
      <c r="R9" s="182"/>
      <c r="S9" s="183">
        <f t="shared" si="0"/>
        <v>0</v>
      </c>
      <c r="T9" s="184"/>
      <c r="U9" s="184"/>
      <c r="V9" s="184"/>
      <c r="W9" s="185"/>
    </row>
    <row r="10" s="51" customFormat="1" ht="46" customHeight="1" spans="1:23">
      <c r="A10" s="103" t="s">
        <v>119</v>
      </c>
      <c r="B10" s="104" t="s">
        <v>444</v>
      </c>
      <c r="C10" s="100" t="s">
        <v>461</v>
      </c>
      <c r="D10" s="105"/>
      <c r="E10" s="106"/>
      <c r="F10" s="106"/>
      <c r="G10" s="107" t="s">
        <v>458</v>
      </c>
      <c r="H10" s="107" t="s">
        <v>458</v>
      </c>
      <c r="I10" s="146" t="s">
        <v>454</v>
      </c>
      <c r="J10" s="146" t="s">
        <v>459</v>
      </c>
      <c r="K10" s="147" t="s">
        <v>460</v>
      </c>
      <c r="L10" s="148">
        <v>94</v>
      </c>
      <c r="M10" s="149" t="s">
        <v>45</v>
      </c>
      <c r="N10" s="150" t="s">
        <v>46</v>
      </c>
      <c r="O10" s="148">
        <v>94</v>
      </c>
      <c r="P10" s="152">
        <v>1</v>
      </c>
      <c r="Q10" s="152">
        <v>1</v>
      </c>
      <c r="R10" s="182"/>
      <c r="S10" s="183">
        <f t="shared" si="0"/>
        <v>0</v>
      </c>
      <c r="T10" s="184"/>
      <c r="U10" s="184"/>
      <c r="V10" s="184"/>
      <c r="W10" s="186"/>
    </row>
    <row r="11" s="51" customFormat="1" ht="45" customHeight="1" spans="1:23">
      <c r="A11" s="103" t="s">
        <v>122</v>
      </c>
      <c r="B11" s="104" t="s">
        <v>444</v>
      </c>
      <c r="C11" s="100" t="s">
        <v>462</v>
      </c>
      <c r="D11" s="105"/>
      <c r="E11" s="106"/>
      <c r="F11" s="106"/>
      <c r="G11" s="107" t="s">
        <v>458</v>
      </c>
      <c r="H11" s="107" t="s">
        <v>458</v>
      </c>
      <c r="I11" s="146" t="s">
        <v>454</v>
      </c>
      <c r="J11" s="146" t="s">
        <v>459</v>
      </c>
      <c r="K11" s="147" t="s">
        <v>463</v>
      </c>
      <c r="L11" s="148">
        <v>70</v>
      </c>
      <c r="M11" s="149" t="s">
        <v>464</v>
      </c>
      <c r="N11" s="150" t="s">
        <v>465</v>
      </c>
      <c r="O11" s="148">
        <v>70</v>
      </c>
      <c r="P11" s="152">
        <v>1</v>
      </c>
      <c r="Q11" s="152">
        <v>1</v>
      </c>
      <c r="R11" s="182">
        <v>70</v>
      </c>
      <c r="S11" s="183">
        <f t="shared" si="0"/>
        <v>1</v>
      </c>
      <c r="T11" s="184">
        <v>1</v>
      </c>
      <c r="U11" s="184">
        <v>1</v>
      </c>
      <c r="V11" s="184">
        <v>1</v>
      </c>
      <c r="W11" s="187"/>
    </row>
    <row r="12" s="51" customFormat="1" ht="45" customHeight="1" spans="1:23">
      <c r="A12" s="103" t="s">
        <v>125</v>
      </c>
      <c r="B12" s="104" t="s">
        <v>444</v>
      </c>
      <c r="C12" s="100" t="s">
        <v>466</v>
      </c>
      <c r="D12" s="105"/>
      <c r="E12" s="106"/>
      <c r="F12" s="106"/>
      <c r="G12" s="107" t="s">
        <v>458</v>
      </c>
      <c r="H12" s="107" t="s">
        <v>458</v>
      </c>
      <c r="I12" s="146" t="s">
        <v>454</v>
      </c>
      <c r="J12" s="146" t="s">
        <v>459</v>
      </c>
      <c r="K12" s="147" t="s">
        <v>463</v>
      </c>
      <c r="L12" s="148">
        <v>30</v>
      </c>
      <c r="M12" s="149" t="s">
        <v>464</v>
      </c>
      <c r="N12" s="150" t="s">
        <v>465</v>
      </c>
      <c r="O12" s="148">
        <v>30</v>
      </c>
      <c r="P12" s="152">
        <v>1</v>
      </c>
      <c r="Q12" s="152">
        <v>1</v>
      </c>
      <c r="R12" s="182">
        <v>30</v>
      </c>
      <c r="S12" s="183">
        <f t="shared" si="0"/>
        <v>1</v>
      </c>
      <c r="T12" s="184">
        <v>1</v>
      </c>
      <c r="U12" s="184">
        <v>1</v>
      </c>
      <c r="V12" s="184">
        <v>1</v>
      </c>
      <c r="W12" s="187"/>
    </row>
    <row r="13" s="50" customFormat="1" ht="61" customHeight="1" spans="1:23">
      <c r="A13" s="103" t="s">
        <v>128</v>
      </c>
      <c r="B13" s="99" t="s">
        <v>444</v>
      </c>
      <c r="C13" s="108" t="s">
        <v>467</v>
      </c>
      <c r="D13" s="109"/>
      <c r="E13" s="102"/>
      <c r="F13" s="102"/>
      <c r="G13" s="107" t="s">
        <v>458</v>
      </c>
      <c r="H13" s="107" t="s">
        <v>458</v>
      </c>
      <c r="I13" s="146" t="s">
        <v>454</v>
      </c>
      <c r="J13" s="146" t="s">
        <v>459</v>
      </c>
      <c r="K13" s="147" t="s">
        <v>460</v>
      </c>
      <c r="L13" s="148">
        <v>35</v>
      </c>
      <c r="M13" s="149" t="s">
        <v>45</v>
      </c>
      <c r="N13" s="150" t="s">
        <v>46</v>
      </c>
      <c r="O13" s="148">
        <v>35</v>
      </c>
      <c r="P13" s="151">
        <v>1</v>
      </c>
      <c r="Q13" s="151">
        <v>1</v>
      </c>
      <c r="R13" s="178">
        <v>35</v>
      </c>
      <c r="S13" s="179">
        <f t="shared" si="0"/>
        <v>1</v>
      </c>
      <c r="T13" s="180">
        <v>1</v>
      </c>
      <c r="U13" s="180">
        <v>1</v>
      </c>
      <c r="V13" s="180"/>
      <c r="W13" s="188"/>
    </row>
    <row r="14" s="52" customFormat="1" ht="47" customHeight="1" spans="1:24">
      <c r="A14" s="103" t="s">
        <v>132</v>
      </c>
      <c r="B14" s="99" t="s">
        <v>444</v>
      </c>
      <c r="C14" s="108" t="s">
        <v>468</v>
      </c>
      <c r="D14" s="109"/>
      <c r="E14" s="110"/>
      <c r="F14" s="110"/>
      <c r="G14" s="107" t="s">
        <v>458</v>
      </c>
      <c r="H14" s="107" t="s">
        <v>458</v>
      </c>
      <c r="I14" s="146" t="s">
        <v>454</v>
      </c>
      <c r="J14" s="146" t="s">
        <v>459</v>
      </c>
      <c r="K14" s="147" t="s">
        <v>460</v>
      </c>
      <c r="L14" s="148">
        <v>14</v>
      </c>
      <c r="M14" s="149" t="s">
        <v>45</v>
      </c>
      <c r="N14" s="150" t="s">
        <v>46</v>
      </c>
      <c r="O14" s="148">
        <v>14</v>
      </c>
      <c r="P14" s="151">
        <v>1</v>
      </c>
      <c r="Q14" s="151">
        <v>1</v>
      </c>
      <c r="R14" s="189">
        <v>14</v>
      </c>
      <c r="S14" s="179">
        <f t="shared" si="0"/>
        <v>1</v>
      </c>
      <c r="T14" s="180">
        <v>1</v>
      </c>
      <c r="U14" s="180">
        <v>1</v>
      </c>
      <c r="V14" s="180"/>
      <c r="W14" s="181"/>
      <c r="X14" s="50"/>
    </row>
    <row r="15" s="49" customFormat="1" ht="38" customHeight="1" spans="1:23">
      <c r="A15" s="93" t="s">
        <v>210</v>
      </c>
      <c r="B15" s="94" t="s">
        <v>444</v>
      </c>
      <c r="C15" s="95" t="s">
        <v>469</v>
      </c>
      <c r="D15" s="96"/>
      <c r="E15" s="96"/>
      <c r="F15" s="96"/>
      <c r="G15" s="97"/>
      <c r="H15" s="94"/>
      <c r="I15" s="142" t="s">
        <v>470</v>
      </c>
      <c r="J15" s="153" t="s">
        <v>471</v>
      </c>
      <c r="K15" s="142" t="s">
        <v>472</v>
      </c>
      <c r="L15" s="144">
        <f>L16</f>
        <v>1752.63</v>
      </c>
      <c r="M15" s="144"/>
      <c r="N15" s="97"/>
      <c r="O15" s="144">
        <f>O16</f>
        <v>1752.63</v>
      </c>
      <c r="P15" s="145">
        <f>P16</f>
        <v>1</v>
      </c>
      <c r="Q15" s="145">
        <f>Q16</f>
        <v>1</v>
      </c>
      <c r="R15" s="144">
        <f>R16</f>
        <v>1167.77</v>
      </c>
      <c r="S15" s="176">
        <f t="shared" si="0"/>
        <v>0.666295795461677</v>
      </c>
      <c r="T15" s="145">
        <f>T16</f>
        <v>0</v>
      </c>
      <c r="U15" s="145">
        <f>U16</f>
        <v>0</v>
      </c>
      <c r="V15" s="145">
        <f>V16</f>
        <v>0</v>
      </c>
      <c r="W15" s="177"/>
    </row>
    <row r="16" s="52" customFormat="1" ht="33" customHeight="1" spans="1:24">
      <c r="A16" s="111" t="s">
        <v>215</v>
      </c>
      <c r="B16" s="104" t="s">
        <v>444</v>
      </c>
      <c r="C16" s="100" t="s">
        <v>473</v>
      </c>
      <c r="D16" s="110" t="s">
        <v>72</v>
      </c>
      <c r="E16" s="110"/>
      <c r="F16" s="110"/>
      <c r="G16" s="104" t="s">
        <v>206</v>
      </c>
      <c r="H16" s="104" t="s">
        <v>207</v>
      </c>
      <c r="I16" s="154" t="s">
        <v>470</v>
      </c>
      <c r="J16" s="154" t="s">
        <v>471</v>
      </c>
      <c r="K16" s="147" t="s">
        <v>474</v>
      </c>
      <c r="L16" s="148">
        <v>1752.63</v>
      </c>
      <c r="M16" s="149" t="s">
        <v>45</v>
      </c>
      <c r="N16" s="150" t="s">
        <v>46</v>
      </c>
      <c r="O16" s="148">
        <v>1752.63</v>
      </c>
      <c r="P16" s="152">
        <v>1</v>
      </c>
      <c r="Q16" s="152">
        <v>1</v>
      </c>
      <c r="R16" s="189">
        <v>1167.77</v>
      </c>
      <c r="S16" s="183">
        <f t="shared" si="0"/>
        <v>0.666295795461677</v>
      </c>
      <c r="T16" s="184"/>
      <c r="U16" s="184"/>
      <c r="V16" s="184"/>
      <c r="W16" s="190"/>
      <c r="X16" s="51"/>
    </row>
    <row r="17" s="49" customFormat="1" ht="57" customHeight="1" spans="1:23">
      <c r="A17" s="93" t="s">
        <v>341</v>
      </c>
      <c r="B17" s="94" t="s">
        <v>444</v>
      </c>
      <c r="C17" s="95" t="s">
        <v>475</v>
      </c>
      <c r="D17" s="96"/>
      <c r="E17" s="96"/>
      <c r="F17" s="96"/>
      <c r="G17" s="97"/>
      <c r="H17" s="94"/>
      <c r="I17" s="142" t="s">
        <v>476</v>
      </c>
      <c r="J17" s="142" t="s">
        <v>477</v>
      </c>
      <c r="K17" s="142" t="s">
        <v>478</v>
      </c>
      <c r="L17" s="144">
        <f>SUM(L18:L22)</f>
        <v>259.4</v>
      </c>
      <c r="M17" s="144"/>
      <c r="N17" s="97"/>
      <c r="O17" s="144">
        <f>SUM(O18:O22)</f>
        <v>259.4</v>
      </c>
      <c r="P17" s="145">
        <f>SUM(P18:P22)</f>
        <v>5</v>
      </c>
      <c r="Q17" s="145">
        <f>SUM(Q18:Q22)</f>
        <v>5</v>
      </c>
      <c r="R17" s="144">
        <f>SUM(R18:R22)</f>
        <v>107.43</v>
      </c>
      <c r="S17" s="176">
        <f t="shared" si="0"/>
        <v>0.414148033924441</v>
      </c>
      <c r="T17" s="145">
        <f t="shared" ref="T17:V17" si="4">SUM(T18:T22)</f>
        <v>0</v>
      </c>
      <c r="U17" s="145">
        <f t="shared" si="4"/>
        <v>0</v>
      </c>
      <c r="V17" s="145">
        <f t="shared" si="4"/>
        <v>0</v>
      </c>
      <c r="W17" s="177"/>
    </row>
    <row r="18" s="52" customFormat="1" ht="34" customHeight="1" spans="1:24">
      <c r="A18" s="112" t="s">
        <v>479</v>
      </c>
      <c r="B18" s="99" t="s">
        <v>444</v>
      </c>
      <c r="C18" s="113" t="s">
        <v>480</v>
      </c>
      <c r="D18" s="110"/>
      <c r="E18" s="110"/>
      <c r="F18" s="110"/>
      <c r="G18" s="114" t="s">
        <v>40</v>
      </c>
      <c r="H18" s="114" t="s">
        <v>481</v>
      </c>
      <c r="I18" s="146" t="s">
        <v>476</v>
      </c>
      <c r="J18" s="146" t="s">
        <v>482</v>
      </c>
      <c r="K18" s="147" t="s">
        <v>483</v>
      </c>
      <c r="L18" s="155">
        <v>12.5</v>
      </c>
      <c r="M18" s="149" t="s">
        <v>45</v>
      </c>
      <c r="N18" s="150" t="s">
        <v>46</v>
      </c>
      <c r="O18" s="155">
        <v>12.5</v>
      </c>
      <c r="P18" s="151">
        <v>1</v>
      </c>
      <c r="Q18" s="151">
        <v>1</v>
      </c>
      <c r="R18" s="189">
        <v>7.59</v>
      </c>
      <c r="S18" s="179">
        <f t="shared" ref="S18:S27" si="5">R18/O18</f>
        <v>0.6072</v>
      </c>
      <c r="T18" s="180"/>
      <c r="U18" s="180"/>
      <c r="V18" s="180"/>
      <c r="W18" s="191"/>
      <c r="X18" s="50"/>
    </row>
    <row r="19" s="50" customFormat="1" ht="28.5" spans="1:23">
      <c r="A19" s="112" t="s">
        <v>484</v>
      </c>
      <c r="B19" s="99" t="s">
        <v>444</v>
      </c>
      <c r="C19" s="113" t="s">
        <v>485</v>
      </c>
      <c r="D19" s="110"/>
      <c r="E19" s="110"/>
      <c r="F19" s="102"/>
      <c r="G19" s="114" t="s">
        <v>40</v>
      </c>
      <c r="H19" s="114" t="s">
        <v>481</v>
      </c>
      <c r="I19" s="146" t="s">
        <v>476</v>
      </c>
      <c r="J19" s="146" t="s">
        <v>482</v>
      </c>
      <c r="K19" s="147" t="s">
        <v>483</v>
      </c>
      <c r="L19" s="155">
        <v>52.5</v>
      </c>
      <c r="M19" s="149" t="s">
        <v>45</v>
      </c>
      <c r="N19" s="150" t="s">
        <v>46</v>
      </c>
      <c r="O19" s="155">
        <v>52.5</v>
      </c>
      <c r="P19" s="151">
        <v>1</v>
      </c>
      <c r="Q19" s="151">
        <v>1</v>
      </c>
      <c r="R19" s="178">
        <v>20.6</v>
      </c>
      <c r="S19" s="179">
        <f t="shared" si="5"/>
        <v>0.392380952380952</v>
      </c>
      <c r="T19" s="180"/>
      <c r="U19" s="180"/>
      <c r="V19" s="180"/>
      <c r="W19" s="191"/>
    </row>
    <row r="20" s="50" customFormat="1" ht="47" customHeight="1" spans="1:23">
      <c r="A20" s="112" t="s">
        <v>486</v>
      </c>
      <c r="B20" s="99" t="s">
        <v>444</v>
      </c>
      <c r="C20" s="113" t="s">
        <v>487</v>
      </c>
      <c r="D20" s="110" t="s">
        <v>39</v>
      </c>
      <c r="E20" s="110" t="s">
        <v>488</v>
      </c>
      <c r="F20" s="115" t="s">
        <v>489</v>
      </c>
      <c r="G20" s="114" t="s">
        <v>40</v>
      </c>
      <c r="H20" s="114" t="s">
        <v>481</v>
      </c>
      <c r="I20" s="146" t="s">
        <v>476</v>
      </c>
      <c r="J20" s="146" t="s">
        <v>482</v>
      </c>
      <c r="K20" s="147" t="s">
        <v>483</v>
      </c>
      <c r="L20" s="155">
        <v>175</v>
      </c>
      <c r="M20" s="149" t="s">
        <v>45</v>
      </c>
      <c r="N20" s="150" t="s">
        <v>46</v>
      </c>
      <c r="O20" s="155">
        <v>175</v>
      </c>
      <c r="P20" s="151">
        <v>1</v>
      </c>
      <c r="Q20" s="151">
        <v>1</v>
      </c>
      <c r="R20" s="178">
        <v>69.4</v>
      </c>
      <c r="S20" s="179">
        <f t="shared" si="5"/>
        <v>0.396571428571429</v>
      </c>
      <c r="T20" s="180"/>
      <c r="U20" s="180"/>
      <c r="V20" s="180"/>
      <c r="W20" s="181"/>
    </row>
    <row r="21" s="51" customFormat="1" ht="46" customHeight="1" spans="1:23">
      <c r="A21" s="111" t="s">
        <v>490</v>
      </c>
      <c r="B21" s="104" t="s">
        <v>444</v>
      </c>
      <c r="C21" s="113" t="s">
        <v>491</v>
      </c>
      <c r="D21" s="110" t="s">
        <v>142</v>
      </c>
      <c r="E21" s="105" t="s">
        <v>149</v>
      </c>
      <c r="F21" s="105" t="s">
        <v>492</v>
      </c>
      <c r="G21" s="116" t="s">
        <v>40</v>
      </c>
      <c r="H21" s="116" t="s">
        <v>481</v>
      </c>
      <c r="I21" s="146" t="s">
        <v>476</v>
      </c>
      <c r="J21" s="146" t="s">
        <v>482</v>
      </c>
      <c r="K21" s="147" t="s">
        <v>483</v>
      </c>
      <c r="L21" s="155">
        <v>10</v>
      </c>
      <c r="M21" s="149" t="s">
        <v>45</v>
      </c>
      <c r="N21" s="150" t="s">
        <v>46</v>
      </c>
      <c r="O21" s="155">
        <v>10</v>
      </c>
      <c r="P21" s="152">
        <v>1</v>
      </c>
      <c r="Q21" s="152">
        <v>1</v>
      </c>
      <c r="R21" s="182">
        <v>9.84</v>
      </c>
      <c r="S21" s="183">
        <f t="shared" si="5"/>
        <v>0.984</v>
      </c>
      <c r="T21" s="184"/>
      <c r="U21" s="184"/>
      <c r="V21" s="184"/>
      <c r="W21" s="192"/>
    </row>
    <row r="22" s="51" customFormat="1" ht="51" customHeight="1" spans="1:23">
      <c r="A22" s="111" t="s">
        <v>493</v>
      </c>
      <c r="B22" s="104" t="s">
        <v>444</v>
      </c>
      <c r="C22" s="113" t="s">
        <v>494</v>
      </c>
      <c r="D22" s="110" t="s">
        <v>186</v>
      </c>
      <c r="E22" s="105" t="s">
        <v>217</v>
      </c>
      <c r="F22" s="106"/>
      <c r="G22" s="116" t="s">
        <v>40</v>
      </c>
      <c r="H22" s="116" t="s">
        <v>481</v>
      </c>
      <c r="I22" s="146" t="s">
        <v>476</v>
      </c>
      <c r="J22" s="146" t="s">
        <v>482</v>
      </c>
      <c r="K22" s="147" t="s">
        <v>483</v>
      </c>
      <c r="L22" s="155">
        <v>9.4</v>
      </c>
      <c r="M22" s="149" t="s">
        <v>45</v>
      </c>
      <c r="N22" s="150" t="s">
        <v>46</v>
      </c>
      <c r="O22" s="155">
        <v>9.4</v>
      </c>
      <c r="P22" s="152">
        <v>1</v>
      </c>
      <c r="Q22" s="152">
        <v>1</v>
      </c>
      <c r="R22" s="182"/>
      <c r="S22" s="183">
        <f t="shared" si="5"/>
        <v>0</v>
      </c>
      <c r="T22" s="184"/>
      <c r="U22" s="184"/>
      <c r="V22" s="184"/>
      <c r="W22" s="192"/>
    </row>
    <row r="23" s="49" customFormat="1" ht="38" customHeight="1" spans="1:23">
      <c r="A23" s="93" t="s">
        <v>350</v>
      </c>
      <c r="B23" s="94" t="s">
        <v>444</v>
      </c>
      <c r="C23" s="95" t="s">
        <v>495</v>
      </c>
      <c r="D23" s="96"/>
      <c r="E23" s="96"/>
      <c r="F23" s="96"/>
      <c r="G23" s="97"/>
      <c r="H23" s="94"/>
      <c r="I23" s="142" t="s">
        <v>496</v>
      </c>
      <c r="J23" s="142" t="s">
        <v>497</v>
      </c>
      <c r="K23" s="142" t="s">
        <v>498</v>
      </c>
      <c r="L23" s="144">
        <f>SUM(L24:L27)</f>
        <v>364</v>
      </c>
      <c r="M23" s="144"/>
      <c r="N23" s="97"/>
      <c r="O23" s="144">
        <f>SUM(O24:O27)</f>
        <v>364</v>
      </c>
      <c r="P23" s="145">
        <f>SUM(P24:P27)</f>
        <v>4</v>
      </c>
      <c r="Q23" s="145">
        <f>SUM(Q24:Q27)</f>
        <v>4</v>
      </c>
      <c r="R23" s="144">
        <f>SUM(R24:R27)</f>
        <v>79.57</v>
      </c>
      <c r="S23" s="176">
        <f t="shared" si="5"/>
        <v>0.218598901098901</v>
      </c>
      <c r="T23" s="145">
        <f>SUM(T24:T27)</f>
        <v>2</v>
      </c>
      <c r="U23" s="145">
        <f>SUM(U24:U27)</f>
        <v>2</v>
      </c>
      <c r="V23" s="145">
        <f>SUM(V24:V27)</f>
        <v>1</v>
      </c>
      <c r="W23" s="177"/>
    </row>
    <row r="24" s="52" customFormat="1" ht="33" customHeight="1" spans="1:24">
      <c r="A24" s="111" t="s">
        <v>479</v>
      </c>
      <c r="B24" s="104" t="s">
        <v>444</v>
      </c>
      <c r="C24" s="100" t="s">
        <v>499</v>
      </c>
      <c r="D24" s="110"/>
      <c r="E24" s="110"/>
      <c r="F24" s="110"/>
      <c r="G24" s="116" t="s">
        <v>40</v>
      </c>
      <c r="H24" s="104" t="s">
        <v>207</v>
      </c>
      <c r="I24" s="146" t="s">
        <v>496</v>
      </c>
      <c r="J24" s="146" t="s">
        <v>500</v>
      </c>
      <c r="K24" s="156" t="s">
        <v>501</v>
      </c>
      <c r="L24" s="148">
        <v>204</v>
      </c>
      <c r="M24" s="149" t="s">
        <v>45</v>
      </c>
      <c r="N24" s="150" t="s">
        <v>46</v>
      </c>
      <c r="O24" s="148">
        <v>204</v>
      </c>
      <c r="P24" s="151">
        <v>1</v>
      </c>
      <c r="Q24" s="151">
        <v>1</v>
      </c>
      <c r="R24" s="189"/>
      <c r="S24" s="183">
        <f t="shared" si="5"/>
        <v>0</v>
      </c>
      <c r="T24" s="184"/>
      <c r="U24" s="184"/>
      <c r="V24" s="184"/>
      <c r="W24" s="190"/>
      <c r="X24" s="51"/>
    </row>
    <row r="25" s="52" customFormat="1" ht="32" customHeight="1" spans="1:24">
      <c r="A25" s="111" t="s">
        <v>484</v>
      </c>
      <c r="B25" s="104" t="s">
        <v>444</v>
      </c>
      <c r="C25" s="100" t="s">
        <v>502</v>
      </c>
      <c r="D25" s="110"/>
      <c r="E25" s="110"/>
      <c r="F25" s="110"/>
      <c r="G25" s="116" t="s">
        <v>40</v>
      </c>
      <c r="H25" s="104" t="s">
        <v>207</v>
      </c>
      <c r="I25" s="146" t="s">
        <v>496</v>
      </c>
      <c r="J25" s="146" t="s">
        <v>500</v>
      </c>
      <c r="K25" s="156" t="s">
        <v>501</v>
      </c>
      <c r="L25" s="148">
        <v>75</v>
      </c>
      <c r="M25" s="149" t="s">
        <v>45</v>
      </c>
      <c r="N25" s="150" t="s">
        <v>46</v>
      </c>
      <c r="O25" s="148">
        <v>75</v>
      </c>
      <c r="P25" s="151">
        <v>1</v>
      </c>
      <c r="Q25" s="152">
        <v>1</v>
      </c>
      <c r="R25" s="189">
        <v>4.57</v>
      </c>
      <c r="S25" s="183">
        <f t="shared" si="5"/>
        <v>0.0609333333333333</v>
      </c>
      <c r="T25" s="184"/>
      <c r="U25" s="184"/>
      <c r="V25" s="184"/>
      <c r="W25" s="190"/>
      <c r="X25" s="51"/>
    </row>
    <row r="26" s="52" customFormat="1" ht="32" customHeight="1" spans="1:24">
      <c r="A26" s="111" t="s">
        <v>486</v>
      </c>
      <c r="B26" s="104" t="s">
        <v>444</v>
      </c>
      <c r="C26" s="100" t="s">
        <v>503</v>
      </c>
      <c r="D26" s="110"/>
      <c r="E26" s="110"/>
      <c r="F26" s="110"/>
      <c r="G26" s="116" t="s">
        <v>40</v>
      </c>
      <c r="H26" s="104" t="s">
        <v>207</v>
      </c>
      <c r="I26" s="146" t="s">
        <v>496</v>
      </c>
      <c r="J26" s="146" t="s">
        <v>500</v>
      </c>
      <c r="K26" s="156" t="s">
        <v>501</v>
      </c>
      <c r="L26" s="148">
        <v>18</v>
      </c>
      <c r="M26" s="149" t="s">
        <v>45</v>
      </c>
      <c r="N26" s="150" t="s">
        <v>46</v>
      </c>
      <c r="O26" s="148">
        <v>18</v>
      </c>
      <c r="P26" s="151">
        <v>1</v>
      </c>
      <c r="Q26" s="151">
        <v>1</v>
      </c>
      <c r="R26" s="189">
        <v>18</v>
      </c>
      <c r="S26" s="183">
        <f t="shared" si="5"/>
        <v>1</v>
      </c>
      <c r="T26" s="184">
        <v>1</v>
      </c>
      <c r="U26" s="184">
        <v>1</v>
      </c>
      <c r="V26" s="184"/>
      <c r="W26" s="190"/>
      <c r="X26" s="51"/>
    </row>
    <row r="27" s="51" customFormat="1" ht="32" customHeight="1" spans="1:23">
      <c r="A27" s="111" t="s">
        <v>490</v>
      </c>
      <c r="B27" s="104" t="s">
        <v>444</v>
      </c>
      <c r="C27" s="100" t="s">
        <v>504</v>
      </c>
      <c r="D27" s="106"/>
      <c r="E27" s="106"/>
      <c r="F27" s="106"/>
      <c r="G27" s="116" t="s">
        <v>40</v>
      </c>
      <c r="H27" s="104" t="s">
        <v>207</v>
      </c>
      <c r="I27" s="146" t="s">
        <v>496</v>
      </c>
      <c r="J27" s="146" t="s">
        <v>500</v>
      </c>
      <c r="K27" s="156" t="s">
        <v>501</v>
      </c>
      <c r="L27" s="148">
        <v>67</v>
      </c>
      <c r="M27" s="149" t="s">
        <v>45</v>
      </c>
      <c r="N27" s="150" t="s">
        <v>46</v>
      </c>
      <c r="O27" s="148">
        <v>67</v>
      </c>
      <c r="P27" s="152">
        <v>1</v>
      </c>
      <c r="Q27" s="152">
        <v>1</v>
      </c>
      <c r="R27" s="182">
        <v>57</v>
      </c>
      <c r="S27" s="183">
        <f t="shared" si="5"/>
        <v>0.850746268656716</v>
      </c>
      <c r="T27" s="184">
        <v>1</v>
      </c>
      <c r="U27" s="184">
        <v>1</v>
      </c>
      <c r="V27" s="184">
        <v>1</v>
      </c>
      <c r="W27" s="186"/>
    </row>
    <row r="28" s="49" customFormat="1" ht="57" customHeight="1" spans="1:23">
      <c r="A28" s="93" t="s">
        <v>505</v>
      </c>
      <c r="B28" s="94" t="s">
        <v>444</v>
      </c>
      <c r="C28" s="95" t="s">
        <v>506</v>
      </c>
      <c r="D28" s="96"/>
      <c r="E28" s="96"/>
      <c r="F28" s="96"/>
      <c r="G28" s="97"/>
      <c r="H28" s="94"/>
      <c r="I28" s="142" t="s">
        <v>507</v>
      </c>
      <c r="J28" s="142" t="s">
        <v>508</v>
      </c>
      <c r="K28" s="142" t="s">
        <v>509</v>
      </c>
      <c r="L28" s="144">
        <f>SUM(L29)</f>
        <v>361.43</v>
      </c>
      <c r="M28" s="144"/>
      <c r="N28" s="97"/>
      <c r="O28" s="144">
        <f>SUM(O29)</f>
        <v>361.43</v>
      </c>
      <c r="P28" s="145">
        <f>SUM(P29)</f>
        <v>1</v>
      </c>
      <c r="Q28" s="145">
        <f>SUM(Q29)</f>
        <v>1</v>
      </c>
      <c r="R28" s="144">
        <f>SUM(R29)</f>
        <v>132.4</v>
      </c>
      <c r="S28" s="176">
        <f t="shared" ref="S28:S30" si="6">R28/O28</f>
        <v>0.366322662756274</v>
      </c>
      <c r="T28" s="145">
        <f>SUM(T29)</f>
        <v>0</v>
      </c>
      <c r="U28" s="145">
        <f>SUM(U29)</f>
        <v>0</v>
      </c>
      <c r="V28" s="145">
        <f>V29</f>
        <v>0</v>
      </c>
      <c r="W28" s="177"/>
    </row>
    <row r="29" s="52" customFormat="1" ht="32" customHeight="1" spans="1:24">
      <c r="A29" s="112" t="s">
        <v>510</v>
      </c>
      <c r="B29" s="99" t="s">
        <v>444</v>
      </c>
      <c r="C29" s="100" t="s">
        <v>511</v>
      </c>
      <c r="D29" s="110" t="s">
        <v>77</v>
      </c>
      <c r="E29" s="110"/>
      <c r="F29" s="110"/>
      <c r="G29" s="107" t="s">
        <v>40</v>
      </c>
      <c r="H29" s="107" t="s">
        <v>207</v>
      </c>
      <c r="I29" s="107" t="s">
        <v>512</v>
      </c>
      <c r="J29" s="107" t="s">
        <v>513</v>
      </c>
      <c r="K29" s="107" t="s">
        <v>514</v>
      </c>
      <c r="L29" s="157">
        <v>361.43</v>
      </c>
      <c r="M29" s="149" t="s">
        <v>409</v>
      </c>
      <c r="N29" s="150" t="s">
        <v>410</v>
      </c>
      <c r="O29" s="148">
        <v>361.43</v>
      </c>
      <c r="P29" s="151">
        <v>1</v>
      </c>
      <c r="Q29" s="151">
        <v>1</v>
      </c>
      <c r="R29" s="189">
        <v>132.4</v>
      </c>
      <c r="S29" s="179">
        <f t="shared" si="6"/>
        <v>0.366322662756274</v>
      </c>
      <c r="T29" s="180"/>
      <c r="U29" s="180"/>
      <c r="V29" s="180"/>
      <c r="W29" s="193"/>
      <c r="X29" s="50"/>
    </row>
    <row r="30" s="49" customFormat="1" ht="57" customHeight="1" spans="1:23">
      <c r="A30" s="93" t="s">
        <v>515</v>
      </c>
      <c r="B30" s="94" t="s">
        <v>444</v>
      </c>
      <c r="C30" s="95" t="s">
        <v>516</v>
      </c>
      <c r="D30" s="96"/>
      <c r="E30" s="96"/>
      <c r="F30" s="96"/>
      <c r="G30" s="97"/>
      <c r="H30" s="94"/>
      <c r="I30" s="142"/>
      <c r="J30" s="142" t="s">
        <v>517</v>
      </c>
      <c r="K30" s="142" t="s">
        <v>518</v>
      </c>
      <c r="L30" s="144">
        <f>SUM(L31:L50)</f>
        <v>878</v>
      </c>
      <c r="M30" s="142" t="s">
        <v>519</v>
      </c>
      <c r="N30" s="142" t="s">
        <v>520</v>
      </c>
      <c r="O30" s="144">
        <f>SUM(O31:O50)</f>
        <v>878</v>
      </c>
      <c r="P30" s="145">
        <f>SUM(P31:P50)</f>
        <v>20</v>
      </c>
      <c r="Q30" s="145">
        <f>SUM(Q31:Q50)</f>
        <v>20</v>
      </c>
      <c r="R30" s="144">
        <f>SUM(R31:R50)</f>
        <v>665</v>
      </c>
      <c r="S30" s="176">
        <f t="shared" si="6"/>
        <v>0.757403189066059</v>
      </c>
      <c r="T30" s="145">
        <f t="shared" ref="T30:V30" si="7">SUM(T31:T50)</f>
        <v>15</v>
      </c>
      <c r="U30" s="145">
        <f t="shared" si="7"/>
        <v>15</v>
      </c>
      <c r="V30" s="145">
        <f t="shared" si="7"/>
        <v>3</v>
      </c>
      <c r="W30" s="177"/>
    </row>
    <row r="31" s="52" customFormat="1" ht="32" customHeight="1" spans="1:24">
      <c r="A31" s="111" t="s">
        <v>521</v>
      </c>
      <c r="B31" s="99" t="s">
        <v>444</v>
      </c>
      <c r="C31" s="117" t="s">
        <v>522</v>
      </c>
      <c r="D31" s="110"/>
      <c r="E31" s="110"/>
      <c r="F31" s="110"/>
      <c r="G31" s="116" t="s">
        <v>40</v>
      </c>
      <c r="H31" s="107" t="s">
        <v>523</v>
      </c>
      <c r="I31" s="107"/>
      <c r="J31" s="107" t="s">
        <v>517</v>
      </c>
      <c r="K31" s="107" t="s">
        <v>518</v>
      </c>
      <c r="L31" s="158">
        <v>88</v>
      </c>
      <c r="M31" s="149" t="s">
        <v>519</v>
      </c>
      <c r="N31" s="150" t="s">
        <v>520</v>
      </c>
      <c r="O31" s="158">
        <v>88</v>
      </c>
      <c r="P31" s="151">
        <v>1</v>
      </c>
      <c r="Q31" s="151">
        <v>1</v>
      </c>
      <c r="R31" s="189">
        <v>88</v>
      </c>
      <c r="S31" s="179">
        <f>R31/L31</f>
        <v>1</v>
      </c>
      <c r="T31" s="180">
        <v>1</v>
      </c>
      <c r="U31" s="180">
        <v>1</v>
      </c>
      <c r="V31" s="180">
        <v>1</v>
      </c>
      <c r="W31" s="193"/>
      <c r="X31" s="50"/>
    </row>
    <row r="32" s="52" customFormat="1" ht="32" customHeight="1" spans="1:24">
      <c r="A32" s="111" t="s">
        <v>524</v>
      </c>
      <c r="B32" s="99" t="s">
        <v>444</v>
      </c>
      <c r="C32" s="117" t="s">
        <v>525</v>
      </c>
      <c r="D32" s="110"/>
      <c r="E32" s="110"/>
      <c r="F32" s="110"/>
      <c r="G32" s="116" t="s">
        <v>40</v>
      </c>
      <c r="H32" s="107" t="s">
        <v>523</v>
      </c>
      <c r="I32" s="107"/>
      <c r="J32" s="107" t="s">
        <v>517</v>
      </c>
      <c r="K32" s="107" t="s">
        <v>518</v>
      </c>
      <c r="L32" s="158">
        <v>17</v>
      </c>
      <c r="M32" s="149" t="s">
        <v>519</v>
      </c>
      <c r="N32" s="150" t="s">
        <v>520</v>
      </c>
      <c r="O32" s="158">
        <v>17</v>
      </c>
      <c r="P32" s="151">
        <v>1</v>
      </c>
      <c r="Q32" s="151">
        <v>1</v>
      </c>
      <c r="R32" s="189">
        <v>17</v>
      </c>
      <c r="S32" s="179">
        <f t="shared" ref="S32:S50" si="8">R32/L32</f>
        <v>1</v>
      </c>
      <c r="T32" s="180">
        <v>1</v>
      </c>
      <c r="U32" s="180">
        <v>1</v>
      </c>
      <c r="V32" s="180"/>
      <c r="W32" s="193"/>
      <c r="X32" s="50"/>
    </row>
    <row r="33" s="52" customFormat="1" ht="32" customHeight="1" spans="1:24">
      <c r="A33" s="111" t="s">
        <v>526</v>
      </c>
      <c r="B33" s="99" t="s">
        <v>444</v>
      </c>
      <c r="C33" s="117" t="s">
        <v>527</v>
      </c>
      <c r="D33" s="110"/>
      <c r="E33" s="110"/>
      <c r="F33" s="110"/>
      <c r="G33" s="116" t="s">
        <v>40</v>
      </c>
      <c r="H33" s="107" t="s">
        <v>523</v>
      </c>
      <c r="I33" s="107"/>
      <c r="J33" s="107" t="s">
        <v>517</v>
      </c>
      <c r="K33" s="107" t="s">
        <v>518</v>
      </c>
      <c r="L33" s="158">
        <v>27</v>
      </c>
      <c r="M33" s="149" t="s">
        <v>519</v>
      </c>
      <c r="N33" s="150" t="s">
        <v>520</v>
      </c>
      <c r="O33" s="158">
        <v>27</v>
      </c>
      <c r="P33" s="151">
        <v>1</v>
      </c>
      <c r="Q33" s="151">
        <v>1</v>
      </c>
      <c r="R33" s="189">
        <v>27</v>
      </c>
      <c r="S33" s="179">
        <f t="shared" si="8"/>
        <v>1</v>
      </c>
      <c r="T33" s="180">
        <v>1</v>
      </c>
      <c r="U33" s="180">
        <v>1</v>
      </c>
      <c r="V33" s="180"/>
      <c r="W33" s="193"/>
      <c r="X33" s="50"/>
    </row>
    <row r="34" s="52" customFormat="1" ht="32" customHeight="1" spans="1:24">
      <c r="A34" s="111" t="s">
        <v>528</v>
      </c>
      <c r="B34" s="99" t="s">
        <v>444</v>
      </c>
      <c r="C34" s="117" t="s">
        <v>529</v>
      </c>
      <c r="D34" s="110"/>
      <c r="E34" s="110"/>
      <c r="F34" s="110"/>
      <c r="G34" s="116" t="s">
        <v>40</v>
      </c>
      <c r="H34" s="107" t="s">
        <v>523</v>
      </c>
      <c r="I34" s="107"/>
      <c r="J34" s="107" t="s">
        <v>517</v>
      </c>
      <c r="K34" s="107" t="s">
        <v>518</v>
      </c>
      <c r="L34" s="158">
        <v>13</v>
      </c>
      <c r="M34" s="149" t="s">
        <v>519</v>
      </c>
      <c r="N34" s="150" t="s">
        <v>520</v>
      </c>
      <c r="O34" s="158">
        <v>13</v>
      </c>
      <c r="P34" s="151">
        <v>1</v>
      </c>
      <c r="Q34" s="151">
        <v>1</v>
      </c>
      <c r="R34" s="189">
        <v>13</v>
      </c>
      <c r="S34" s="179">
        <f t="shared" si="8"/>
        <v>1</v>
      </c>
      <c r="T34" s="180">
        <v>1</v>
      </c>
      <c r="U34" s="180">
        <v>1</v>
      </c>
      <c r="V34" s="180"/>
      <c r="W34" s="193"/>
      <c r="X34" s="50"/>
    </row>
    <row r="35" s="52" customFormat="1" ht="32" customHeight="1" spans="1:24">
      <c r="A35" s="111" t="s">
        <v>530</v>
      </c>
      <c r="B35" s="99" t="s">
        <v>444</v>
      </c>
      <c r="C35" s="117" t="s">
        <v>531</v>
      </c>
      <c r="D35" s="110"/>
      <c r="E35" s="110"/>
      <c r="F35" s="110"/>
      <c r="G35" s="116" t="s">
        <v>40</v>
      </c>
      <c r="H35" s="107" t="s">
        <v>523</v>
      </c>
      <c r="I35" s="107"/>
      <c r="J35" s="107" t="s">
        <v>517</v>
      </c>
      <c r="K35" s="107" t="s">
        <v>518</v>
      </c>
      <c r="L35" s="158">
        <v>27</v>
      </c>
      <c r="M35" s="149" t="s">
        <v>519</v>
      </c>
      <c r="N35" s="150" t="s">
        <v>520</v>
      </c>
      <c r="O35" s="158">
        <v>27</v>
      </c>
      <c r="P35" s="151">
        <v>1</v>
      </c>
      <c r="Q35" s="151">
        <v>1</v>
      </c>
      <c r="R35" s="189">
        <v>27</v>
      </c>
      <c r="S35" s="179">
        <f t="shared" si="8"/>
        <v>1</v>
      </c>
      <c r="T35" s="180">
        <v>1</v>
      </c>
      <c r="U35" s="180">
        <v>1</v>
      </c>
      <c r="V35" s="180"/>
      <c r="W35" s="193"/>
      <c r="X35" s="50"/>
    </row>
    <row r="36" s="52" customFormat="1" ht="32" customHeight="1" spans="1:24">
      <c r="A36" s="111" t="s">
        <v>532</v>
      </c>
      <c r="B36" s="99" t="s">
        <v>444</v>
      </c>
      <c r="C36" s="118" t="s">
        <v>533</v>
      </c>
      <c r="D36" s="110"/>
      <c r="E36" s="110"/>
      <c r="F36" s="110"/>
      <c r="G36" s="116" t="s">
        <v>40</v>
      </c>
      <c r="H36" s="107" t="s">
        <v>523</v>
      </c>
      <c r="I36" s="107"/>
      <c r="J36" s="107" t="s">
        <v>517</v>
      </c>
      <c r="K36" s="107" t="s">
        <v>518</v>
      </c>
      <c r="L36" s="158">
        <v>97</v>
      </c>
      <c r="M36" s="149" t="s">
        <v>519</v>
      </c>
      <c r="N36" s="150" t="s">
        <v>520</v>
      </c>
      <c r="O36" s="158">
        <v>97</v>
      </c>
      <c r="P36" s="151">
        <v>1</v>
      </c>
      <c r="Q36" s="151">
        <v>1</v>
      </c>
      <c r="R36" s="189">
        <v>97</v>
      </c>
      <c r="S36" s="179">
        <f t="shared" si="8"/>
        <v>1</v>
      </c>
      <c r="T36" s="180">
        <v>1</v>
      </c>
      <c r="U36" s="180">
        <v>1</v>
      </c>
      <c r="V36" s="180">
        <v>1</v>
      </c>
      <c r="W36" s="193"/>
      <c r="X36" s="50"/>
    </row>
    <row r="37" s="52" customFormat="1" ht="32" customHeight="1" spans="1:24">
      <c r="A37" s="111" t="s">
        <v>534</v>
      </c>
      <c r="B37" s="99" t="s">
        <v>444</v>
      </c>
      <c r="C37" s="117" t="s">
        <v>535</v>
      </c>
      <c r="D37" s="110"/>
      <c r="E37" s="110"/>
      <c r="F37" s="110"/>
      <c r="G37" s="116" t="s">
        <v>40</v>
      </c>
      <c r="H37" s="107" t="s">
        <v>523</v>
      </c>
      <c r="I37" s="107"/>
      <c r="J37" s="107" t="s">
        <v>517</v>
      </c>
      <c r="K37" s="107" t="s">
        <v>518</v>
      </c>
      <c r="L37" s="158">
        <v>44</v>
      </c>
      <c r="M37" s="149" t="s">
        <v>519</v>
      </c>
      <c r="N37" s="150" t="s">
        <v>520</v>
      </c>
      <c r="O37" s="158">
        <v>44</v>
      </c>
      <c r="P37" s="151">
        <v>1</v>
      </c>
      <c r="Q37" s="151">
        <v>1</v>
      </c>
      <c r="R37" s="189">
        <v>44</v>
      </c>
      <c r="S37" s="179">
        <f t="shared" si="8"/>
        <v>1</v>
      </c>
      <c r="T37" s="180">
        <v>1</v>
      </c>
      <c r="U37" s="180">
        <v>1</v>
      </c>
      <c r="V37" s="180"/>
      <c r="W37" s="193"/>
      <c r="X37" s="50"/>
    </row>
    <row r="38" s="52" customFormat="1" ht="41" customHeight="1" spans="1:24">
      <c r="A38" s="111" t="s">
        <v>536</v>
      </c>
      <c r="B38" s="99" t="s">
        <v>444</v>
      </c>
      <c r="C38" s="117" t="s">
        <v>537</v>
      </c>
      <c r="D38" s="110"/>
      <c r="E38" s="110"/>
      <c r="F38" s="110"/>
      <c r="G38" s="116" t="s">
        <v>40</v>
      </c>
      <c r="H38" s="107" t="s">
        <v>523</v>
      </c>
      <c r="I38" s="107"/>
      <c r="J38" s="107" t="s">
        <v>517</v>
      </c>
      <c r="K38" s="107" t="s">
        <v>518</v>
      </c>
      <c r="L38" s="158">
        <v>25</v>
      </c>
      <c r="M38" s="149" t="s">
        <v>519</v>
      </c>
      <c r="N38" s="150" t="s">
        <v>520</v>
      </c>
      <c r="O38" s="158">
        <v>25</v>
      </c>
      <c r="P38" s="151">
        <v>1</v>
      </c>
      <c r="Q38" s="151">
        <v>1</v>
      </c>
      <c r="R38" s="189">
        <v>25</v>
      </c>
      <c r="S38" s="179">
        <f t="shared" si="8"/>
        <v>1</v>
      </c>
      <c r="T38" s="180">
        <v>1</v>
      </c>
      <c r="U38" s="180">
        <v>1</v>
      </c>
      <c r="V38" s="180"/>
      <c r="W38" s="193"/>
      <c r="X38" s="50"/>
    </row>
    <row r="39" s="52" customFormat="1" ht="36" customHeight="1" spans="1:24">
      <c r="A39" s="111" t="s">
        <v>538</v>
      </c>
      <c r="B39" s="99" t="s">
        <v>444</v>
      </c>
      <c r="C39" s="117" t="s">
        <v>539</v>
      </c>
      <c r="D39" s="110"/>
      <c r="E39" s="110"/>
      <c r="F39" s="110"/>
      <c r="G39" s="116" t="s">
        <v>40</v>
      </c>
      <c r="H39" s="107" t="s">
        <v>523</v>
      </c>
      <c r="I39" s="107"/>
      <c r="J39" s="107" t="s">
        <v>517</v>
      </c>
      <c r="K39" s="107" t="s">
        <v>518</v>
      </c>
      <c r="L39" s="158">
        <v>11</v>
      </c>
      <c r="M39" s="149" t="s">
        <v>519</v>
      </c>
      <c r="N39" s="150" t="s">
        <v>520</v>
      </c>
      <c r="O39" s="158">
        <v>11</v>
      </c>
      <c r="P39" s="151">
        <v>1</v>
      </c>
      <c r="Q39" s="151">
        <v>1</v>
      </c>
      <c r="R39" s="189">
        <v>11</v>
      </c>
      <c r="S39" s="179">
        <f t="shared" si="8"/>
        <v>1</v>
      </c>
      <c r="T39" s="180">
        <v>1</v>
      </c>
      <c r="U39" s="180">
        <v>1</v>
      </c>
      <c r="V39" s="180"/>
      <c r="W39" s="193"/>
      <c r="X39" s="50"/>
    </row>
    <row r="40" s="52" customFormat="1" ht="32" customHeight="1" spans="1:24">
      <c r="A40" s="111" t="s">
        <v>540</v>
      </c>
      <c r="B40" s="99" t="s">
        <v>444</v>
      </c>
      <c r="C40" s="117" t="s">
        <v>541</v>
      </c>
      <c r="D40" s="110"/>
      <c r="E40" s="110"/>
      <c r="F40" s="110"/>
      <c r="G40" s="116" t="s">
        <v>40</v>
      </c>
      <c r="H40" s="107" t="s">
        <v>523</v>
      </c>
      <c r="I40" s="107"/>
      <c r="J40" s="107" t="s">
        <v>517</v>
      </c>
      <c r="K40" s="107" t="s">
        <v>518</v>
      </c>
      <c r="L40" s="158">
        <v>25</v>
      </c>
      <c r="M40" s="149" t="s">
        <v>519</v>
      </c>
      <c r="N40" s="150" t="s">
        <v>520</v>
      </c>
      <c r="O40" s="158">
        <v>25</v>
      </c>
      <c r="P40" s="151">
        <v>1</v>
      </c>
      <c r="Q40" s="151">
        <v>1</v>
      </c>
      <c r="R40" s="189">
        <v>25</v>
      </c>
      <c r="S40" s="179">
        <f t="shared" si="8"/>
        <v>1</v>
      </c>
      <c r="T40" s="180">
        <v>1</v>
      </c>
      <c r="U40" s="180">
        <v>1</v>
      </c>
      <c r="V40" s="180"/>
      <c r="W40" s="193"/>
      <c r="X40" s="50"/>
    </row>
    <row r="41" s="52" customFormat="1" ht="32" customHeight="1" spans="1:24">
      <c r="A41" s="111" t="s">
        <v>542</v>
      </c>
      <c r="B41" s="99" t="s">
        <v>444</v>
      </c>
      <c r="C41" s="117" t="s">
        <v>543</v>
      </c>
      <c r="D41" s="110"/>
      <c r="E41" s="110"/>
      <c r="F41" s="110"/>
      <c r="G41" s="116" t="s">
        <v>40</v>
      </c>
      <c r="H41" s="107" t="s">
        <v>523</v>
      </c>
      <c r="I41" s="107"/>
      <c r="J41" s="107" t="s">
        <v>517</v>
      </c>
      <c r="K41" s="107" t="s">
        <v>518</v>
      </c>
      <c r="L41" s="158">
        <v>29</v>
      </c>
      <c r="M41" s="149" t="s">
        <v>519</v>
      </c>
      <c r="N41" s="150" t="s">
        <v>520</v>
      </c>
      <c r="O41" s="158">
        <v>29</v>
      </c>
      <c r="P41" s="151">
        <v>1</v>
      </c>
      <c r="Q41" s="151">
        <v>1</v>
      </c>
      <c r="R41" s="189">
        <v>29</v>
      </c>
      <c r="S41" s="179">
        <f t="shared" si="8"/>
        <v>1</v>
      </c>
      <c r="T41" s="180">
        <v>1</v>
      </c>
      <c r="U41" s="180">
        <v>1</v>
      </c>
      <c r="V41" s="180"/>
      <c r="W41" s="193"/>
      <c r="X41" s="50"/>
    </row>
    <row r="42" s="52" customFormat="1" ht="32" customHeight="1" spans="1:24">
      <c r="A42" s="111" t="s">
        <v>544</v>
      </c>
      <c r="B42" s="99" t="s">
        <v>444</v>
      </c>
      <c r="C42" s="117" t="s">
        <v>545</v>
      </c>
      <c r="D42" s="110"/>
      <c r="E42" s="110"/>
      <c r="F42" s="110"/>
      <c r="G42" s="116" t="s">
        <v>40</v>
      </c>
      <c r="H42" s="107" t="s">
        <v>523</v>
      </c>
      <c r="I42" s="107"/>
      <c r="J42" s="107" t="s">
        <v>517</v>
      </c>
      <c r="K42" s="107" t="s">
        <v>518</v>
      </c>
      <c r="L42" s="158">
        <v>134</v>
      </c>
      <c r="M42" s="149" t="s">
        <v>519</v>
      </c>
      <c r="N42" s="150" t="s">
        <v>520</v>
      </c>
      <c r="O42" s="158">
        <v>134</v>
      </c>
      <c r="P42" s="151">
        <v>1</v>
      </c>
      <c r="Q42" s="151">
        <v>1</v>
      </c>
      <c r="R42" s="158">
        <v>134</v>
      </c>
      <c r="S42" s="179">
        <f t="shared" si="8"/>
        <v>1</v>
      </c>
      <c r="T42" s="180">
        <v>1</v>
      </c>
      <c r="U42" s="180">
        <v>1</v>
      </c>
      <c r="V42" s="180">
        <v>1</v>
      </c>
      <c r="W42" s="193"/>
      <c r="X42" s="50"/>
    </row>
    <row r="43" s="52" customFormat="1" ht="32" customHeight="1" spans="1:24">
      <c r="A43" s="111" t="s">
        <v>546</v>
      </c>
      <c r="B43" s="99" t="s">
        <v>444</v>
      </c>
      <c r="C43" s="117" t="s">
        <v>547</v>
      </c>
      <c r="D43" s="110"/>
      <c r="E43" s="110"/>
      <c r="F43" s="110"/>
      <c r="G43" s="116" t="s">
        <v>40</v>
      </c>
      <c r="H43" s="107" t="s">
        <v>523</v>
      </c>
      <c r="I43" s="107"/>
      <c r="J43" s="107" t="s">
        <v>517</v>
      </c>
      <c r="K43" s="107" t="s">
        <v>518</v>
      </c>
      <c r="L43" s="158">
        <v>17</v>
      </c>
      <c r="M43" s="149" t="s">
        <v>519</v>
      </c>
      <c r="N43" s="150" t="s">
        <v>520</v>
      </c>
      <c r="O43" s="158">
        <v>17</v>
      </c>
      <c r="P43" s="151">
        <v>1</v>
      </c>
      <c r="Q43" s="151">
        <v>1</v>
      </c>
      <c r="R43" s="158">
        <v>17</v>
      </c>
      <c r="S43" s="179">
        <f t="shared" si="8"/>
        <v>1</v>
      </c>
      <c r="T43" s="180">
        <v>1</v>
      </c>
      <c r="U43" s="180">
        <v>1</v>
      </c>
      <c r="V43" s="180"/>
      <c r="W43" s="193"/>
      <c r="X43" s="50"/>
    </row>
    <row r="44" s="52" customFormat="1" ht="32" customHeight="1" spans="1:24">
      <c r="A44" s="111" t="s">
        <v>548</v>
      </c>
      <c r="B44" s="99" t="s">
        <v>444</v>
      </c>
      <c r="C44" s="119" t="s">
        <v>549</v>
      </c>
      <c r="D44" s="110"/>
      <c r="E44" s="110"/>
      <c r="F44" s="110"/>
      <c r="G44" s="116" t="s">
        <v>40</v>
      </c>
      <c r="H44" s="107" t="s">
        <v>523</v>
      </c>
      <c r="I44" s="107"/>
      <c r="J44" s="107" t="s">
        <v>517</v>
      </c>
      <c r="K44" s="107" t="s">
        <v>518</v>
      </c>
      <c r="L44" s="158">
        <v>34</v>
      </c>
      <c r="M44" s="149" t="s">
        <v>519</v>
      </c>
      <c r="N44" s="150" t="s">
        <v>520</v>
      </c>
      <c r="O44" s="158">
        <v>34</v>
      </c>
      <c r="P44" s="151">
        <v>1</v>
      </c>
      <c r="Q44" s="151">
        <v>1</v>
      </c>
      <c r="R44" s="158">
        <v>34</v>
      </c>
      <c r="S44" s="179">
        <f t="shared" si="8"/>
        <v>1</v>
      </c>
      <c r="T44" s="180">
        <v>1</v>
      </c>
      <c r="U44" s="180">
        <v>1</v>
      </c>
      <c r="V44" s="180"/>
      <c r="W44" s="193"/>
      <c r="X44" s="50"/>
    </row>
    <row r="45" s="52" customFormat="1" ht="32" customHeight="1" spans="1:24">
      <c r="A45" s="111" t="s">
        <v>550</v>
      </c>
      <c r="B45" s="99" t="s">
        <v>444</v>
      </c>
      <c r="C45" s="117" t="s">
        <v>551</v>
      </c>
      <c r="D45" s="110"/>
      <c r="E45" s="110"/>
      <c r="F45" s="110"/>
      <c r="G45" s="116" t="s">
        <v>40</v>
      </c>
      <c r="H45" s="107" t="s">
        <v>523</v>
      </c>
      <c r="I45" s="107"/>
      <c r="J45" s="107" t="s">
        <v>517</v>
      </c>
      <c r="K45" s="107" t="s">
        <v>518</v>
      </c>
      <c r="L45" s="158">
        <v>29</v>
      </c>
      <c r="M45" s="149" t="s">
        <v>519</v>
      </c>
      <c r="N45" s="150" t="s">
        <v>520</v>
      </c>
      <c r="O45" s="158">
        <v>29</v>
      </c>
      <c r="P45" s="151">
        <v>1</v>
      </c>
      <c r="Q45" s="151">
        <v>1</v>
      </c>
      <c r="R45" s="189">
        <v>24</v>
      </c>
      <c r="S45" s="179">
        <f t="shared" si="8"/>
        <v>0.827586206896552</v>
      </c>
      <c r="T45" s="180"/>
      <c r="U45" s="180"/>
      <c r="V45" s="180"/>
      <c r="W45" s="193"/>
      <c r="X45" s="50"/>
    </row>
    <row r="46" s="52" customFormat="1" ht="32" customHeight="1" spans="1:24">
      <c r="A46" s="111" t="s">
        <v>552</v>
      </c>
      <c r="B46" s="99" t="s">
        <v>444</v>
      </c>
      <c r="C46" s="117" t="s">
        <v>553</v>
      </c>
      <c r="D46" s="110"/>
      <c r="E46" s="110"/>
      <c r="F46" s="110"/>
      <c r="G46" s="116" t="s">
        <v>40</v>
      </c>
      <c r="H46" s="107" t="s">
        <v>523</v>
      </c>
      <c r="I46" s="107"/>
      <c r="J46" s="107" t="s">
        <v>517</v>
      </c>
      <c r="K46" s="107" t="s">
        <v>518</v>
      </c>
      <c r="L46" s="158">
        <v>53</v>
      </c>
      <c r="M46" s="149" t="s">
        <v>519</v>
      </c>
      <c r="N46" s="150" t="s">
        <v>520</v>
      </c>
      <c r="O46" s="158">
        <v>53</v>
      </c>
      <c r="P46" s="151">
        <v>1</v>
      </c>
      <c r="Q46" s="151">
        <v>1</v>
      </c>
      <c r="R46" s="189">
        <v>30</v>
      </c>
      <c r="S46" s="179">
        <f t="shared" si="8"/>
        <v>0.566037735849057</v>
      </c>
      <c r="T46" s="180"/>
      <c r="U46" s="180"/>
      <c r="V46" s="180"/>
      <c r="W46" s="193"/>
      <c r="X46" s="50"/>
    </row>
    <row r="47" s="52" customFormat="1" ht="32" customHeight="1" spans="1:24">
      <c r="A47" s="111" t="s">
        <v>554</v>
      </c>
      <c r="B47" s="99" t="s">
        <v>444</v>
      </c>
      <c r="C47" s="117" t="s">
        <v>555</v>
      </c>
      <c r="D47" s="110"/>
      <c r="E47" s="110"/>
      <c r="F47" s="110"/>
      <c r="G47" s="116" t="s">
        <v>40</v>
      </c>
      <c r="H47" s="107" t="s">
        <v>523</v>
      </c>
      <c r="I47" s="107"/>
      <c r="J47" s="107" t="s">
        <v>517</v>
      </c>
      <c r="K47" s="107" t="s">
        <v>518</v>
      </c>
      <c r="L47" s="158">
        <v>23</v>
      </c>
      <c r="M47" s="149" t="s">
        <v>519</v>
      </c>
      <c r="N47" s="150" t="s">
        <v>520</v>
      </c>
      <c r="O47" s="158">
        <v>23</v>
      </c>
      <c r="P47" s="151">
        <v>1</v>
      </c>
      <c r="Q47" s="151">
        <v>1</v>
      </c>
      <c r="R47" s="189">
        <v>23</v>
      </c>
      <c r="S47" s="179">
        <f t="shared" si="8"/>
        <v>1</v>
      </c>
      <c r="T47" s="180">
        <v>1</v>
      </c>
      <c r="U47" s="180">
        <v>1</v>
      </c>
      <c r="V47" s="180"/>
      <c r="W47" s="193"/>
      <c r="X47" s="50"/>
    </row>
    <row r="48" s="52" customFormat="1" ht="32" customHeight="1" spans="1:24">
      <c r="A48" s="111" t="s">
        <v>556</v>
      </c>
      <c r="B48" s="99" t="s">
        <v>444</v>
      </c>
      <c r="C48" s="120" t="s">
        <v>557</v>
      </c>
      <c r="D48" s="110"/>
      <c r="E48" s="110"/>
      <c r="F48" s="110"/>
      <c r="G48" s="116" t="s">
        <v>40</v>
      </c>
      <c r="H48" s="107" t="s">
        <v>523</v>
      </c>
      <c r="I48" s="107"/>
      <c r="J48" s="107" t="s">
        <v>517</v>
      </c>
      <c r="K48" s="107" t="s">
        <v>518</v>
      </c>
      <c r="L48" s="158">
        <v>126</v>
      </c>
      <c r="M48" s="149" t="s">
        <v>519</v>
      </c>
      <c r="N48" s="150" t="s">
        <v>520</v>
      </c>
      <c r="O48" s="158">
        <v>126</v>
      </c>
      <c r="P48" s="151">
        <v>1</v>
      </c>
      <c r="Q48" s="151">
        <v>1</v>
      </c>
      <c r="R48" s="189"/>
      <c r="S48" s="179">
        <f t="shared" si="8"/>
        <v>0</v>
      </c>
      <c r="T48" s="180"/>
      <c r="U48" s="180"/>
      <c r="V48" s="180"/>
      <c r="W48" s="193"/>
      <c r="X48" s="50"/>
    </row>
    <row r="49" s="52" customFormat="1" ht="32" customHeight="1" spans="1:24">
      <c r="A49" s="111" t="s">
        <v>558</v>
      </c>
      <c r="B49" s="99" t="s">
        <v>444</v>
      </c>
      <c r="C49" s="120" t="s">
        <v>559</v>
      </c>
      <c r="D49" s="110"/>
      <c r="E49" s="110"/>
      <c r="F49" s="110"/>
      <c r="G49" s="116" t="s">
        <v>40</v>
      </c>
      <c r="H49" s="107" t="s">
        <v>523</v>
      </c>
      <c r="I49" s="107"/>
      <c r="J49" s="107" t="s">
        <v>517</v>
      </c>
      <c r="K49" s="107" t="s">
        <v>518</v>
      </c>
      <c r="L49" s="158">
        <v>26</v>
      </c>
      <c r="M49" s="149" t="s">
        <v>519</v>
      </c>
      <c r="N49" s="150" t="s">
        <v>520</v>
      </c>
      <c r="O49" s="158">
        <v>26</v>
      </c>
      <c r="P49" s="151">
        <v>1</v>
      </c>
      <c r="Q49" s="151">
        <v>1</v>
      </c>
      <c r="R49" s="189"/>
      <c r="S49" s="179">
        <f t="shared" si="8"/>
        <v>0</v>
      </c>
      <c r="T49" s="180"/>
      <c r="U49" s="180"/>
      <c r="V49" s="180"/>
      <c r="W49" s="193"/>
      <c r="X49" s="50"/>
    </row>
    <row r="50" s="52" customFormat="1" ht="32" customHeight="1" spans="1:24">
      <c r="A50" s="111" t="s">
        <v>560</v>
      </c>
      <c r="B50" s="99" t="s">
        <v>444</v>
      </c>
      <c r="C50" s="120" t="s">
        <v>561</v>
      </c>
      <c r="D50" s="110"/>
      <c r="E50" s="110"/>
      <c r="F50" s="110"/>
      <c r="G50" s="116" t="s">
        <v>40</v>
      </c>
      <c r="H50" s="107" t="s">
        <v>523</v>
      </c>
      <c r="I50" s="107"/>
      <c r="J50" s="107" t="s">
        <v>517</v>
      </c>
      <c r="K50" s="107" t="s">
        <v>518</v>
      </c>
      <c r="L50" s="158">
        <v>33</v>
      </c>
      <c r="M50" s="149" t="s">
        <v>519</v>
      </c>
      <c r="N50" s="150" t="s">
        <v>520</v>
      </c>
      <c r="O50" s="158">
        <v>33</v>
      </c>
      <c r="P50" s="151">
        <v>1</v>
      </c>
      <c r="Q50" s="151">
        <v>1</v>
      </c>
      <c r="R50" s="189"/>
      <c r="S50" s="179">
        <f t="shared" si="8"/>
        <v>0</v>
      </c>
      <c r="T50" s="180"/>
      <c r="U50" s="180"/>
      <c r="V50" s="180"/>
      <c r="W50" s="193"/>
      <c r="X50" s="50"/>
    </row>
    <row r="51" s="48" customFormat="1" ht="39" customHeight="1" spans="1:23">
      <c r="A51" s="88" t="s">
        <v>365</v>
      </c>
      <c r="B51" s="89"/>
      <c r="C51" s="90" t="s">
        <v>366</v>
      </c>
      <c r="D51" s="91"/>
      <c r="E51" s="91"/>
      <c r="F51" s="91"/>
      <c r="G51" s="89"/>
      <c r="H51" s="92"/>
      <c r="I51" s="92"/>
      <c r="J51" s="89"/>
      <c r="K51" s="89"/>
      <c r="L51" s="140">
        <f>L52+L54+L72</f>
        <v>708.54</v>
      </c>
      <c r="M51" s="140"/>
      <c r="N51" s="89"/>
      <c r="O51" s="140">
        <f>O52+O54+O72</f>
        <v>708.54</v>
      </c>
      <c r="P51" s="141">
        <f>P52+P54+P72</f>
        <v>19</v>
      </c>
      <c r="Q51" s="141">
        <f>Q52+Q54+Q72</f>
        <v>19</v>
      </c>
      <c r="R51" s="140">
        <f>R52+R54+R72</f>
        <v>349.29</v>
      </c>
      <c r="S51" s="175">
        <f t="shared" ref="S51:S78" si="9">R51/O51</f>
        <v>0.492971462443899</v>
      </c>
      <c r="T51" s="141">
        <f t="shared" ref="T51:V51" si="10">T52+T54+T72</f>
        <v>3</v>
      </c>
      <c r="U51" s="141">
        <f t="shared" si="10"/>
        <v>3</v>
      </c>
      <c r="V51" s="141">
        <f t="shared" si="10"/>
        <v>1</v>
      </c>
      <c r="W51" s="194"/>
    </row>
    <row r="52" s="49" customFormat="1" ht="57" customHeight="1" spans="1:23">
      <c r="A52" s="93" t="s">
        <v>31</v>
      </c>
      <c r="B52" s="94" t="s">
        <v>444</v>
      </c>
      <c r="C52" s="95" t="s">
        <v>562</v>
      </c>
      <c r="D52" s="96"/>
      <c r="E52" s="96"/>
      <c r="F52" s="96"/>
      <c r="G52" s="97"/>
      <c r="H52" s="94"/>
      <c r="I52" s="142" t="s">
        <v>563</v>
      </c>
      <c r="J52" s="142" t="s">
        <v>564</v>
      </c>
      <c r="K52" s="142" t="s">
        <v>565</v>
      </c>
      <c r="L52" s="144">
        <f>L53</f>
        <v>48</v>
      </c>
      <c r="M52" s="144"/>
      <c r="N52" s="97"/>
      <c r="O52" s="144">
        <f>O53</f>
        <v>48</v>
      </c>
      <c r="P52" s="145">
        <f>P53</f>
        <v>1</v>
      </c>
      <c r="Q52" s="145">
        <f>Q53</f>
        <v>1</v>
      </c>
      <c r="R52" s="144">
        <f>R53</f>
        <v>48</v>
      </c>
      <c r="S52" s="176">
        <f t="shared" si="9"/>
        <v>1</v>
      </c>
      <c r="T52" s="145">
        <f t="shared" ref="T52:V52" si="11">T53</f>
        <v>1</v>
      </c>
      <c r="U52" s="145">
        <f t="shared" si="11"/>
        <v>1</v>
      </c>
      <c r="V52" s="145">
        <f t="shared" si="11"/>
        <v>1</v>
      </c>
      <c r="W52" s="177"/>
    </row>
    <row r="53" s="52" customFormat="1" ht="48" customHeight="1" spans="1:24">
      <c r="A53" s="112" t="s">
        <v>36</v>
      </c>
      <c r="B53" s="99" t="s">
        <v>444</v>
      </c>
      <c r="C53" s="100" t="s">
        <v>566</v>
      </c>
      <c r="D53" s="110" t="s">
        <v>567</v>
      </c>
      <c r="E53" s="110"/>
      <c r="F53" s="110"/>
      <c r="G53" s="107" t="s">
        <v>458</v>
      </c>
      <c r="H53" s="107" t="s">
        <v>458</v>
      </c>
      <c r="I53" s="107" t="s">
        <v>563</v>
      </c>
      <c r="J53" s="107" t="s">
        <v>568</v>
      </c>
      <c r="K53" s="107" t="s">
        <v>569</v>
      </c>
      <c r="L53" s="159">
        <v>48</v>
      </c>
      <c r="M53" s="149" t="s">
        <v>45</v>
      </c>
      <c r="N53" s="150" t="s">
        <v>46</v>
      </c>
      <c r="O53" s="160">
        <v>48</v>
      </c>
      <c r="P53" s="151">
        <v>1</v>
      </c>
      <c r="Q53" s="151">
        <v>1</v>
      </c>
      <c r="R53" s="189">
        <v>48</v>
      </c>
      <c r="S53" s="179">
        <f t="shared" si="9"/>
        <v>1</v>
      </c>
      <c r="T53" s="180">
        <v>1</v>
      </c>
      <c r="U53" s="180">
        <v>1</v>
      </c>
      <c r="V53" s="180">
        <v>1</v>
      </c>
      <c r="W53" s="181"/>
      <c r="X53" s="50"/>
    </row>
    <row r="54" s="49" customFormat="1" ht="57" customHeight="1" spans="1:23">
      <c r="A54" s="93" t="s">
        <v>106</v>
      </c>
      <c r="B54" s="94" t="s">
        <v>444</v>
      </c>
      <c r="C54" s="95" t="s">
        <v>570</v>
      </c>
      <c r="D54" s="96"/>
      <c r="E54" s="96"/>
      <c r="F54" s="96"/>
      <c r="G54" s="97"/>
      <c r="H54" s="94"/>
      <c r="I54" s="161" t="s">
        <v>571</v>
      </c>
      <c r="J54" s="161" t="s">
        <v>572</v>
      </c>
      <c r="K54" s="161" t="s">
        <v>573</v>
      </c>
      <c r="L54" s="144">
        <f>SUM(L55:L71)</f>
        <v>303.5</v>
      </c>
      <c r="M54" s="144"/>
      <c r="N54" s="97"/>
      <c r="O54" s="144">
        <f>SUM(O55:O71)</f>
        <v>303.5</v>
      </c>
      <c r="P54" s="145">
        <f>SUM(P55:P71)</f>
        <v>17</v>
      </c>
      <c r="Q54" s="145">
        <f>SUM(Q55:Q71)</f>
        <v>17</v>
      </c>
      <c r="R54" s="144">
        <f>SUM(R55:R71)</f>
        <v>162.47</v>
      </c>
      <c r="S54" s="176">
        <f t="shared" si="9"/>
        <v>0.535321252059308</v>
      </c>
      <c r="T54" s="145">
        <f t="shared" ref="T54:V54" si="12">SUM(T55:T71)</f>
        <v>2</v>
      </c>
      <c r="U54" s="145">
        <f t="shared" si="12"/>
        <v>2</v>
      </c>
      <c r="V54" s="145">
        <f t="shared" si="12"/>
        <v>0</v>
      </c>
      <c r="W54" s="177"/>
    </row>
    <row r="55" s="52" customFormat="1" ht="48" customHeight="1" spans="1:24">
      <c r="A55" s="111" t="s">
        <v>111</v>
      </c>
      <c r="B55" s="104" t="s">
        <v>444</v>
      </c>
      <c r="C55" s="113" t="s">
        <v>574</v>
      </c>
      <c r="D55" s="110" t="s">
        <v>567</v>
      </c>
      <c r="E55" s="110"/>
      <c r="F55" s="110"/>
      <c r="G55" s="107" t="s">
        <v>40</v>
      </c>
      <c r="H55" s="107" t="s">
        <v>207</v>
      </c>
      <c r="I55" s="107" t="s">
        <v>571</v>
      </c>
      <c r="J55" s="107" t="s">
        <v>572</v>
      </c>
      <c r="K55" s="107" t="s">
        <v>514</v>
      </c>
      <c r="L55" s="148">
        <v>8</v>
      </c>
      <c r="M55" s="149" t="s">
        <v>409</v>
      </c>
      <c r="N55" s="150" t="s">
        <v>410</v>
      </c>
      <c r="O55" s="148">
        <v>8</v>
      </c>
      <c r="P55" s="151">
        <v>1</v>
      </c>
      <c r="Q55" s="152">
        <v>1</v>
      </c>
      <c r="R55" s="189">
        <v>8</v>
      </c>
      <c r="S55" s="183">
        <f t="shared" si="9"/>
        <v>1</v>
      </c>
      <c r="T55" s="184">
        <v>1</v>
      </c>
      <c r="U55" s="184">
        <v>1</v>
      </c>
      <c r="V55" s="184"/>
      <c r="W55" s="192"/>
      <c r="X55" s="51"/>
    </row>
    <row r="56" s="52" customFormat="1" ht="48" customHeight="1" spans="1:24">
      <c r="A56" s="111" t="s">
        <v>119</v>
      </c>
      <c r="B56" s="104" t="s">
        <v>444</v>
      </c>
      <c r="C56" s="113" t="s">
        <v>575</v>
      </c>
      <c r="D56" s="110" t="s">
        <v>567</v>
      </c>
      <c r="E56" s="110"/>
      <c r="F56" s="110"/>
      <c r="G56" s="107" t="s">
        <v>40</v>
      </c>
      <c r="H56" s="107" t="s">
        <v>207</v>
      </c>
      <c r="I56" s="107" t="s">
        <v>571</v>
      </c>
      <c r="J56" s="107" t="s">
        <v>572</v>
      </c>
      <c r="K56" s="107" t="s">
        <v>514</v>
      </c>
      <c r="L56" s="148">
        <v>25</v>
      </c>
      <c r="M56" s="149" t="s">
        <v>409</v>
      </c>
      <c r="N56" s="150" t="s">
        <v>410</v>
      </c>
      <c r="O56" s="148">
        <v>25</v>
      </c>
      <c r="P56" s="151">
        <v>1</v>
      </c>
      <c r="Q56" s="152">
        <v>1</v>
      </c>
      <c r="R56" s="189"/>
      <c r="S56" s="183">
        <f t="shared" si="9"/>
        <v>0</v>
      </c>
      <c r="T56" s="184"/>
      <c r="U56" s="184"/>
      <c r="V56" s="184"/>
      <c r="W56" s="192"/>
      <c r="X56" s="51"/>
    </row>
    <row r="57" s="52" customFormat="1" ht="48" customHeight="1" spans="1:24">
      <c r="A57" s="111" t="s">
        <v>122</v>
      </c>
      <c r="B57" s="104" t="s">
        <v>444</v>
      </c>
      <c r="C57" s="113" t="s">
        <v>576</v>
      </c>
      <c r="D57" s="110" t="s">
        <v>567</v>
      </c>
      <c r="E57" s="110"/>
      <c r="F57" s="110"/>
      <c r="G57" s="107" t="s">
        <v>40</v>
      </c>
      <c r="H57" s="107" t="s">
        <v>207</v>
      </c>
      <c r="I57" s="107" t="s">
        <v>571</v>
      </c>
      <c r="J57" s="107" t="s">
        <v>572</v>
      </c>
      <c r="K57" s="107" t="s">
        <v>514</v>
      </c>
      <c r="L57" s="148">
        <v>10</v>
      </c>
      <c r="M57" s="149" t="s">
        <v>409</v>
      </c>
      <c r="N57" s="150" t="s">
        <v>410</v>
      </c>
      <c r="O57" s="148">
        <v>10</v>
      </c>
      <c r="P57" s="151">
        <v>1</v>
      </c>
      <c r="Q57" s="152">
        <v>1</v>
      </c>
      <c r="R57" s="189">
        <v>6.59</v>
      </c>
      <c r="S57" s="183">
        <f t="shared" si="9"/>
        <v>0.659</v>
      </c>
      <c r="T57" s="184"/>
      <c r="U57" s="184"/>
      <c r="V57" s="184"/>
      <c r="W57" s="192"/>
      <c r="X57" s="51"/>
    </row>
    <row r="58" s="52" customFormat="1" ht="48" customHeight="1" spans="1:24">
      <c r="A58" s="111" t="s">
        <v>125</v>
      </c>
      <c r="B58" s="104" t="s">
        <v>444</v>
      </c>
      <c r="C58" s="113" t="s">
        <v>577</v>
      </c>
      <c r="D58" s="110" t="s">
        <v>567</v>
      </c>
      <c r="E58" s="110"/>
      <c r="F58" s="110"/>
      <c r="G58" s="107" t="s">
        <v>40</v>
      </c>
      <c r="H58" s="107" t="s">
        <v>207</v>
      </c>
      <c r="I58" s="107" t="s">
        <v>571</v>
      </c>
      <c r="J58" s="107" t="s">
        <v>572</v>
      </c>
      <c r="K58" s="107" t="s">
        <v>514</v>
      </c>
      <c r="L58" s="148">
        <v>14</v>
      </c>
      <c r="M58" s="149" t="s">
        <v>409</v>
      </c>
      <c r="N58" s="150" t="s">
        <v>410</v>
      </c>
      <c r="O58" s="148">
        <v>14</v>
      </c>
      <c r="P58" s="151">
        <v>1</v>
      </c>
      <c r="Q58" s="152">
        <v>1</v>
      </c>
      <c r="R58" s="189">
        <v>13</v>
      </c>
      <c r="S58" s="183">
        <f t="shared" si="9"/>
        <v>0.928571428571429</v>
      </c>
      <c r="T58" s="184"/>
      <c r="U58" s="184"/>
      <c r="V58" s="184"/>
      <c r="W58" s="192"/>
      <c r="X58" s="51"/>
    </row>
    <row r="59" s="52" customFormat="1" ht="48" customHeight="1" spans="1:24">
      <c r="A59" s="111" t="s">
        <v>128</v>
      </c>
      <c r="B59" s="104" t="s">
        <v>444</v>
      </c>
      <c r="C59" s="113" t="s">
        <v>578</v>
      </c>
      <c r="D59" s="110" t="s">
        <v>567</v>
      </c>
      <c r="E59" s="110"/>
      <c r="F59" s="110"/>
      <c r="G59" s="107" t="s">
        <v>40</v>
      </c>
      <c r="H59" s="107" t="s">
        <v>207</v>
      </c>
      <c r="I59" s="107" t="s">
        <v>571</v>
      </c>
      <c r="J59" s="107" t="s">
        <v>572</v>
      </c>
      <c r="K59" s="107" t="s">
        <v>514</v>
      </c>
      <c r="L59" s="148">
        <v>6</v>
      </c>
      <c r="M59" s="149" t="s">
        <v>409</v>
      </c>
      <c r="N59" s="150" t="s">
        <v>410</v>
      </c>
      <c r="O59" s="148">
        <v>6</v>
      </c>
      <c r="P59" s="151">
        <v>1</v>
      </c>
      <c r="Q59" s="152">
        <v>1</v>
      </c>
      <c r="R59" s="189">
        <v>4</v>
      </c>
      <c r="S59" s="183">
        <f t="shared" si="9"/>
        <v>0.666666666666667</v>
      </c>
      <c r="T59" s="184">
        <v>1</v>
      </c>
      <c r="U59" s="184">
        <v>1</v>
      </c>
      <c r="V59" s="184"/>
      <c r="W59" s="192"/>
      <c r="X59" s="51"/>
    </row>
    <row r="60" s="52" customFormat="1" ht="48" customHeight="1" spans="1:24">
      <c r="A60" s="111" t="s">
        <v>132</v>
      </c>
      <c r="B60" s="104" t="s">
        <v>444</v>
      </c>
      <c r="C60" s="113" t="s">
        <v>579</v>
      </c>
      <c r="D60" s="110" t="s">
        <v>567</v>
      </c>
      <c r="E60" s="110"/>
      <c r="F60" s="110"/>
      <c r="G60" s="107" t="s">
        <v>40</v>
      </c>
      <c r="H60" s="107" t="s">
        <v>207</v>
      </c>
      <c r="I60" s="107" t="s">
        <v>571</v>
      </c>
      <c r="J60" s="107" t="s">
        <v>572</v>
      </c>
      <c r="K60" s="107" t="s">
        <v>514</v>
      </c>
      <c r="L60" s="148">
        <v>15</v>
      </c>
      <c r="M60" s="149" t="s">
        <v>409</v>
      </c>
      <c r="N60" s="150" t="s">
        <v>410</v>
      </c>
      <c r="O60" s="148">
        <v>15</v>
      </c>
      <c r="P60" s="151">
        <v>1</v>
      </c>
      <c r="Q60" s="152">
        <v>1</v>
      </c>
      <c r="R60" s="189"/>
      <c r="S60" s="183">
        <f t="shared" si="9"/>
        <v>0</v>
      </c>
      <c r="T60" s="184"/>
      <c r="U60" s="184"/>
      <c r="V60" s="184"/>
      <c r="W60" s="192"/>
      <c r="X60" s="51"/>
    </row>
    <row r="61" s="52" customFormat="1" ht="48" customHeight="1" spans="1:24">
      <c r="A61" s="111" t="s">
        <v>136</v>
      </c>
      <c r="B61" s="104" t="s">
        <v>444</v>
      </c>
      <c r="C61" s="113" t="s">
        <v>580</v>
      </c>
      <c r="D61" s="110" t="s">
        <v>567</v>
      </c>
      <c r="E61" s="110"/>
      <c r="F61" s="110"/>
      <c r="G61" s="107" t="s">
        <v>40</v>
      </c>
      <c r="H61" s="107" t="s">
        <v>207</v>
      </c>
      <c r="I61" s="107" t="s">
        <v>571</v>
      </c>
      <c r="J61" s="107" t="s">
        <v>572</v>
      </c>
      <c r="K61" s="107" t="s">
        <v>514</v>
      </c>
      <c r="L61" s="148">
        <v>30</v>
      </c>
      <c r="M61" s="149" t="s">
        <v>409</v>
      </c>
      <c r="N61" s="150" t="s">
        <v>410</v>
      </c>
      <c r="O61" s="148">
        <v>30</v>
      </c>
      <c r="P61" s="151">
        <v>1</v>
      </c>
      <c r="Q61" s="152">
        <v>1</v>
      </c>
      <c r="R61" s="189"/>
      <c r="S61" s="183">
        <f t="shared" si="9"/>
        <v>0</v>
      </c>
      <c r="T61" s="184"/>
      <c r="U61" s="184"/>
      <c r="V61" s="184"/>
      <c r="W61" s="192"/>
      <c r="X61" s="51"/>
    </row>
    <row r="62" s="52" customFormat="1" ht="48" customHeight="1" spans="1:24">
      <c r="A62" s="111" t="s">
        <v>140</v>
      </c>
      <c r="B62" s="104" t="s">
        <v>444</v>
      </c>
      <c r="C62" s="113" t="s">
        <v>581</v>
      </c>
      <c r="D62" s="110" t="s">
        <v>567</v>
      </c>
      <c r="E62" s="110"/>
      <c r="F62" s="110"/>
      <c r="G62" s="107" t="s">
        <v>40</v>
      </c>
      <c r="H62" s="107" t="s">
        <v>207</v>
      </c>
      <c r="I62" s="107" t="s">
        <v>571</v>
      </c>
      <c r="J62" s="107" t="s">
        <v>572</v>
      </c>
      <c r="K62" s="107" t="s">
        <v>514</v>
      </c>
      <c r="L62" s="148">
        <v>60</v>
      </c>
      <c r="M62" s="149" t="s">
        <v>409</v>
      </c>
      <c r="N62" s="150" t="s">
        <v>410</v>
      </c>
      <c r="O62" s="148">
        <v>60</v>
      </c>
      <c r="P62" s="151">
        <v>1</v>
      </c>
      <c r="Q62" s="152">
        <v>1</v>
      </c>
      <c r="R62" s="189">
        <v>56.76</v>
      </c>
      <c r="S62" s="183">
        <f t="shared" si="9"/>
        <v>0.946</v>
      </c>
      <c r="T62" s="184"/>
      <c r="U62" s="184"/>
      <c r="V62" s="184"/>
      <c r="W62" s="192"/>
      <c r="X62" s="51"/>
    </row>
    <row r="63" s="52" customFormat="1" ht="48" customHeight="1" spans="1:24">
      <c r="A63" s="111" t="s">
        <v>145</v>
      </c>
      <c r="B63" s="104" t="s">
        <v>444</v>
      </c>
      <c r="C63" s="113" t="s">
        <v>582</v>
      </c>
      <c r="D63" s="110" t="s">
        <v>567</v>
      </c>
      <c r="E63" s="110"/>
      <c r="F63" s="110"/>
      <c r="G63" s="107" t="s">
        <v>40</v>
      </c>
      <c r="H63" s="107" t="s">
        <v>207</v>
      </c>
      <c r="I63" s="107" t="s">
        <v>571</v>
      </c>
      <c r="J63" s="107" t="s">
        <v>572</v>
      </c>
      <c r="K63" s="107" t="s">
        <v>514</v>
      </c>
      <c r="L63" s="148">
        <v>30</v>
      </c>
      <c r="M63" s="149" t="s">
        <v>409</v>
      </c>
      <c r="N63" s="150" t="s">
        <v>410</v>
      </c>
      <c r="O63" s="148">
        <v>30</v>
      </c>
      <c r="P63" s="151">
        <v>1</v>
      </c>
      <c r="Q63" s="152">
        <v>1</v>
      </c>
      <c r="R63" s="189">
        <v>28.32</v>
      </c>
      <c r="S63" s="183">
        <f t="shared" si="9"/>
        <v>0.944</v>
      </c>
      <c r="T63" s="184"/>
      <c r="U63" s="184"/>
      <c r="V63" s="184"/>
      <c r="W63" s="192"/>
      <c r="X63" s="51"/>
    </row>
    <row r="64" s="52" customFormat="1" ht="48" customHeight="1" spans="1:24">
      <c r="A64" s="111" t="s">
        <v>147</v>
      </c>
      <c r="B64" s="104" t="s">
        <v>444</v>
      </c>
      <c r="C64" s="113" t="s">
        <v>583</v>
      </c>
      <c r="D64" s="110" t="s">
        <v>567</v>
      </c>
      <c r="E64" s="110"/>
      <c r="F64" s="110"/>
      <c r="G64" s="107" t="s">
        <v>40</v>
      </c>
      <c r="H64" s="107" t="s">
        <v>207</v>
      </c>
      <c r="I64" s="107" t="s">
        <v>571</v>
      </c>
      <c r="J64" s="107" t="s">
        <v>572</v>
      </c>
      <c r="K64" s="107" t="s">
        <v>514</v>
      </c>
      <c r="L64" s="148">
        <v>24</v>
      </c>
      <c r="M64" s="149" t="s">
        <v>409</v>
      </c>
      <c r="N64" s="150" t="s">
        <v>410</v>
      </c>
      <c r="O64" s="148">
        <v>24</v>
      </c>
      <c r="P64" s="151">
        <v>1</v>
      </c>
      <c r="Q64" s="152">
        <v>1</v>
      </c>
      <c r="R64" s="189">
        <v>1.2</v>
      </c>
      <c r="S64" s="183">
        <f t="shared" si="9"/>
        <v>0.05</v>
      </c>
      <c r="T64" s="184"/>
      <c r="U64" s="184"/>
      <c r="V64" s="184"/>
      <c r="W64" s="192"/>
      <c r="X64" s="51"/>
    </row>
    <row r="65" s="52" customFormat="1" ht="48" customHeight="1" spans="1:24">
      <c r="A65" s="111" t="s">
        <v>154</v>
      </c>
      <c r="B65" s="104" t="s">
        <v>444</v>
      </c>
      <c r="C65" s="113" t="s">
        <v>584</v>
      </c>
      <c r="D65" s="110" t="s">
        <v>567</v>
      </c>
      <c r="E65" s="110"/>
      <c r="F65" s="110"/>
      <c r="G65" s="107" t="s">
        <v>40</v>
      </c>
      <c r="H65" s="107" t="s">
        <v>207</v>
      </c>
      <c r="I65" s="107" t="s">
        <v>571</v>
      </c>
      <c r="J65" s="107" t="s">
        <v>572</v>
      </c>
      <c r="K65" s="107" t="s">
        <v>514</v>
      </c>
      <c r="L65" s="148">
        <v>26</v>
      </c>
      <c r="M65" s="149" t="s">
        <v>409</v>
      </c>
      <c r="N65" s="150" t="s">
        <v>410</v>
      </c>
      <c r="O65" s="148">
        <v>26</v>
      </c>
      <c r="P65" s="151">
        <v>1</v>
      </c>
      <c r="Q65" s="152">
        <v>1</v>
      </c>
      <c r="R65" s="189">
        <v>23.2</v>
      </c>
      <c r="S65" s="183">
        <f t="shared" si="9"/>
        <v>0.892307692307692</v>
      </c>
      <c r="T65" s="184"/>
      <c r="U65" s="184"/>
      <c r="V65" s="184"/>
      <c r="W65" s="192"/>
      <c r="X65" s="51"/>
    </row>
    <row r="66" s="52" customFormat="1" ht="48" customHeight="1" spans="1:24">
      <c r="A66" s="111" t="s">
        <v>158</v>
      </c>
      <c r="B66" s="104" t="s">
        <v>444</v>
      </c>
      <c r="C66" s="113" t="s">
        <v>585</v>
      </c>
      <c r="D66" s="110" t="s">
        <v>567</v>
      </c>
      <c r="E66" s="110"/>
      <c r="F66" s="110"/>
      <c r="G66" s="107" t="s">
        <v>40</v>
      </c>
      <c r="H66" s="107" t="s">
        <v>207</v>
      </c>
      <c r="I66" s="107" t="s">
        <v>571</v>
      </c>
      <c r="J66" s="107" t="s">
        <v>572</v>
      </c>
      <c r="K66" s="107" t="s">
        <v>514</v>
      </c>
      <c r="L66" s="148">
        <v>20</v>
      </c>
      <c r="M66" s="149" t="s">
        <v>409</v>
      </c>
      <c r="N66" s="150" t="s">
        <v>410</v>
      </c>
      <c r="O66" s="148">
        <v>20</v>
      </c>
      <c r="P66" s="151">
        <v>1</v>
      </c>
      <c r="Q66" s="152">
        <v>1</v>
      </c>
      <c r="R66" s="189">
        <v>14</v>
      </c>
      <c r="S66" s="183">
        <f t="shared" si="9"/>
        <v>0.7</v>
      </c>
      <c r="T66" s="184"/>
      <c r="U66" s="184"/>
      <c r="V66" s="184"/>
      <c r="W66" s="192"/>
      <c r="X66" s="51"/>
    </row>
    <row r="67" s="52" customFormat="1" ht="48" customHeight="1" spans="1:24">
      <c r="A67" s="111" t="s">
        <v>164</v>
      </c>
      <c r="B67" s="104" t="s">
        <v>444</v>
      </c>
      <c r="C67" s="113" t="s">
        <v>586</v>
      </c>
      <c r="D67" s="110" t="s">
        <v>567</v>
      </c>
      <c r="E67" s="110"/>
      <c r="F67" s="110"/>
      <c r="G67" s="107" t="s">
        <v>40</v>
      </c>
      <c r="H67" s="107" t="s">
        <v>207</v>
      </c>
      <c r="I67" s="107" t="s">
        <v>571</v>
      </c>
      <c r="J67" s="107" t="s">
        <v>572</v>
      </c>
      <c r="K67" s="107" t="s">
        <v>514</v>
      </c>
      <c r="L67" s="148">
        <v>1</v>
      </c>
      <c r="M67" s="149" t="s">
        <v>409</v>
      </c>
      <c r="N67" s="150" t="s">
        <v>410</v>
      </c>
      <c r="O67" s="148">
        <v>1</v>
      </c>
      <c r="P67" s="151">
        <v>1</v>
      </c>
      <c r="Q67" s="152">
        <v>1</v>
      </c>
      <c r="R67" s="189">
        <v>0.3</v>
      </c>
      <c r="S67" s="183">
        <f t="shared" si="9"/>
        <v>0.3</v>
      </c>
      <c r="T67" s="184"/>
      <c r="U67" s="184"/>
      <c r="V67" s="184"/>
      <c r="W67" s="192"/>
      <c r="X67" s="51"/>
    </row>
    <row r="68" s="52" customFormat="1" ht="48" customHeight="1" spans="1:24">
      <c r="A68" s="111" t="s">
        <v>171</v>
      </c>
      <c r="B68" s="104" t="s">
        <v>444</v>
      </c>
      <c r="C68" s="113" t="s">
        <v>587</v>
      </c>
      <c r="D68" s="110" t="s">
        <v>567</v>
      </c>
      <c r="E68" s="110"/>
      <c r="F68" s="110"/>
      <c r="G68" s="107" t="s">
        <v>40</v>
      </c>
      <c r="H68" s="107" t="s">
        <v>207</v>
      </c>
      <c r="I68" s="107" t="s">
        <v>571</v>
      </c>
      <c r="J68" s="107" t="s">
        <v>572</v>
      </c>
      <c r="K68" s="107" t="s">
        <v>514</v>
      </c>
      <c r="L68" s="148">
        <v>5</v>
      </c>
      <c r="M68" s="149" t="s">
        <v>409</v>
      </c>
      <c r="N68" s="150" t="s">
        <v>410</v>
      </c>
      <c r="O68" s="148">
        <v>5</v>
      </c>
      <c r="P68" s="151">
        <v>1</v>
      </c>
      <c r="Q68" s="152">
        <v>1</v>
      </c>
      <c r="R68" s="189"/>
      <c r="S68" s="183">
        <f t="shared" si="9"/>
        <v>0</v>
      </c>
      <c r="T68" s="184"/>
      <c r="U68" s="184"/>
      <c r="V68" s="184"/>
      <c r="W68" s="192"/>
      <c r="X68" s="51"/>
    </row>
    <row r="69" s="52" customFormat="1" ht="48" customHeight="1" spans="1:24">
      <c r="A69" s="111" t="s">
        <v>174</v>
      </c>
      <c r="B69" s="104" t="s">
        <v>444</v>
      </c>
      <c r="C69" s="113" t="s">
        <v>588</v>
      </c>
      <c r="D69" s="110" t="s">
        <v>567</v>
      </c>
      <c r="E69" s="110"/>
      <c r="F69" s="110"/>
      <c r="G69" s="107" t="s">
        <v>40</v>
      </c>
      <c r="H69" s="107" t="s">
        <v>207</v>
      </c>
      <c r="I69" s="107" t="s">
        <v>571</v>
      </c>
      <c r="J69" s="107" t="s">
        <v>572</v>
      </c>
      <c r="K69" s="107" t="s">
        <v>514</v>
      </c>
      <c r="L69" s="148">
        <v>13</v>
      </c>
      <c r="M69" s="149" t="s">
        <v>409</v>
      </c>
      <c r="N69" s="150" t="s">
        <v>410</v>
      </c>
      <c r="O69" s="148">
        <v>13</v>
      </c>
      <c r="P69" s="151">
        <v>1</v>
      </c>
      <c r="Q69" s="152">
        <v>1</v>
      </c>
      <c r="R69" s="189"/>
      <c r="S69" s="183">
        <f t="shared" si="9"/>
        <v>0</v>
      </c>
      <c r="T69" s="184"/>
      <c r="U69" s="184"/>
      <c r="V69" s="184"/>
      <c r="W69" s="192"/>
      <c r="X69" s="51"/>
    </row>
    <row r="70" s="52" customFormat="1" ht="48" customHeight="1" spans="1:24">
      <c r="A70" s="111" t="s">
        <v>177</v>
      </c>
      <c r="B70" s="104" t="s">
        <v>444</v>
      </c>
      <c r="C70" s="113" t="s">
        <v>589</v>
      </c>
      <c r="D70" s="110" t="s">
        <v>567</v>
      </c>
      <c r="E70" s="110"/>
      <c r="F70" s="110"/>
      <c r="G70" s="107" t="s">
        <v>40</v>
      </c>
      <c r="H70" s="107" t="s">
        <v>207</v>
      </c>
      <c r="I70" s="107" t="s">
        <v>571</v>
      </c>
      <c r="J70" s="107" t="s">
        <v>572</v>
      </c>
      <c r="K70" s="107" t="s">
        <v>514</v>
      </c>
      <c r="L70" s="148">
        <v>15.5</v>
      </c>
      <c r="M70" s="149" t="s">
        <v>409</v>
      </c>
      <c r="N70" s="150" t="s">
        <v>410</v>
      </c>
      <c r="O70" s="148">
        <v>15.5</v>
      </c>
      <c r="P70" s="151">
        <v>1</v>
      </c>
      <c r="Q70" s="152">
        <v>1</v>
      </c>
      <c r="R70" s="189">
        <v>7.1</v>
      </c>
      <c r="S70" s="183">
        <f t="shared" si="9"/>
        <v>0.458064516129032</v>
      </c>
      <c r="T70" s="184"/>
      <c r="U70" s="184"/>
      <c r="V70" s="184"/>
      <c r="W70" s="192"/>
      <c r="X70" s="51"/>
    </row>
    <row r="71" s="52" customFormat="1" ht="48" customHeight="1" spans="1:24">
      <c r="A71" s="111" t="s">
        <v>181</v>
      </c>
      <c r="B71" s="104" t="s">
        <v>444</v>
      </c>
      <c r="C71" s="113" t="s">
        <v>590</v>
      </c>
      <c r="D71" s="110" t="s">
        <v>567</v>
      </c>
      <c r="E71" s="110"/>
      <c r="F71" s="110"/>
      <c r="G71" s="107" t="s">
        <v>40</v>
      </c>
      <c r="H71" s="107" t="s">
        <v>207</v>
      </c>
      <c r="I71" s="107" t="s">
        <v>571</v>
      </c>
      <c r="J71" s="107" t="s">
        <v>572</v>
      </c>
      <c r="K71" s="107" t="s">
        <v>514</v>
      </c>
      <c r="L71" s="148">
        <v>1</v>
      </c>
      <c r="M71" s="149" t="s">
        <v>409</v>
      </c>
      <c r="N71" s="150" t="s">
        <v>410</v>
      </c>
      <c r="O71" s="148">
        <v>1</v>
      </c>
      <c r="P71" s="151">
        <v>1</v>
      </c>
      <c r="Q71" s="152">
        <v>1</v>
      </c>
      <c r="R71" s="189"/>
      <c r="S71" s="183">
        <f t="shared" si="9"/>
        <v>0</v>
      </c>
      <c r="T71" s="184"/>
      <c r="U71" s="184"/>
      <c r="V71" s="184"/>
      <c r="W71" s="192"/>
      <c r="X71" s="51"/>
    </row>
    <row r="72" s="49" customFormat="1" ht="57" customHeight="1" spans="1:23">
      <c r="A72" s="93" t="s">
        <v>210</v>
      </c>
      <c r="B72" s="94" t="s">
        <v>444</v>
      </c>
      <c r="C72" s="95" t="s">
        <v>591</v>
      </c>
      <c r="D72" s="96"/>
      <c r="E72" s="96"/>
      <c r="F72" s="96"/>
      <c r="G72" s="97"/>
      <c r="H72" s="94"/>
      <c r="I72" s="142"/>
      <c r="J72" s="142"/>
      <c r="K72" s="142"/>
      <c r="L72" s="144">
        <f>SUM(L73)</f>
        <v>357.04</v>
      </c>
      <c r="M72" s="144"/>
      <c r="N72" s="97"/>
      <c r="O72" s="144">
        <f>SUM(O73)</f>
        <v>357.04</v>
      </c>
      <c r="P72" s="145">
        <f>SUM(P73)</f>
        <v>1</v>
      </c>
      <c r="Q72" s="145">
        <f>SUM(Q73)</f>
        <v>1</v>
      </c>
      <c r="R72" s="144">
        <f>SUM(R73)</f>
        <v>138.82</v>
      </c>
      <c r="S72" s="176">
        <f t="shared" si="9"/>
        <v>0.388807976697289</v>
      </c>
      <c r="T72" s="145">
        <f>SUM(T73)</f>
        <v>0</v>
      </c>
      <c r="U72" s="145">
        <f>SUM(U73)</f>
        <v>0</v>
      </c>
      <c r="V72" s="145">
        <f>V73</f>
        <v>0</v>
      </c>
      <c r="W72" s="177"/>
    </row>
    <row r="73" s="52" customFormat="1" ht="48" customHeight="1" spans="1:24">
      <c r="A73" s="112" t="s">
        <v>215</v>
      </c>
      <c r="B73" s="99" t="s">
        <v>444</v>
      </c>
      <c r="C73" s="100" t="s">
        <v>592</v>
      </c>
      <c r="D73" s="110" t="s">
        <v>56</v>
      </c>
      <c r="E73" s="110"/>
      <c r="F73" s="110"/>
      <c r="G73" s="107" t="s">
        <v>40</v>
      </c>
      <c r="H73" s="107" t="s">
        <v>207</v>
      </c>
      <c r="I73" s="107" t="s">
        <v>593</v>
      </c>
      <c r="J73" s="107" t="s">
        <v>594</v>
      </c>
      <c r="K73" s="107" t="s">
        <v>595</v>
      </c>
      <c r="L73" s="199">
        <v>357.04</v>
      </c>
      <c r="M73" s="149" t="s">
        <v>596</v>
      </c>
      <c r="N73" s="150" t="s">
        <v>520</v>
      </c>
      <c r="O73" s="148">
        <v>357.04</v>
      </c>
      <c r="P73" s="200">
        <v>1</v>
      </c>
      <c r="Q73" s="200">
        <v>1</v>
      </c>
      <c r="R73" s="189">
        <v>138.82</v>
      </c>
      <c r="S73" s="208">
        <f t="shared" si="9"/>
        <v>0.388807976697289</v>
      </c>
      <c r="T73" s="209"/>
      <c r="U73" s="209"/>
      <c r="V73" s="209"/>
      <c r="W73" s="193"/>
      <c r="X73" s="210"/>
    </row>
    <row r="74" s="48" customFormat="1" ht="39" customHeight="1" spans="1:23">
      <c r="A74" s="88" t="s">
        <v>403</v>
      </c>
      <c r="B74" s="89"/>
      <c r="C74" s="90" t="s">
        <v>404</v>
      </c>
      <c r="D74" s="91"/>
      <c r="E74" s="91"/>
      <c r="F74" s="91"/>
      <c r="G74" s="89"/>
      <c r="H74" s="92"/>
      <c r="I74" s="92"/>
      <c r="J74" s="89"/>
      <c r="K74" s="89"/>
      <c r="L74" s="140"/>
      <c r="M74" s="140"/>
      <c r="N74" s="89"/>
      <c r="O74" s="194"/>
      <c r="P74" s="140"/>
      <c r="Q74" s="141"/>
      <c r="R74" s="140"/>
      <c r="S74" s="175" t="e">
        <f t="shared" si="9"/>
        <v>#DIV/0!</v>
      </c>
      <c r="T74" s="89"/>
      <c r="U74" s="89"/>
      <c r="V74" s="89"/>
      <c r="W74" s="194"/>
    </row>
    <row r="75" s="48" customFormat="1" ht="39" customHeight="1" spans="1:23">
      <c r="A75" s="88" t="s">
        <v>412</v>
      </c>
      <c r="B75" s="89"/>
      <c r="C75" s="90" t="s">
        <v>413</v>
      </c>
      <c r="D75" s="91"/>
      <c r="E75" s="91"/>
      <c r="F75" s="91"/>
      <c r="G75" s="89"/>
      <c r="H75" s="92"/>
      <c r="I75" s="92"/>
      <c r="J75" s="89"/>
      <c r="K75" s="89"/>
      <c r="L75" s="140">
        <f>L76+L78+L85</f>
        <v>464.8</v>
      </c>
      <c r="M75" s="140"/>
      <c r="N75" s="89"/>
      <c r="O75" s="140">
        <f>O76+O78+O85</f>
        <v>464.8</v>
      </c>
      <c r="P75" s="141">
        <f>P76+P78+P85</f>
        <v>3</v>
      </c>
      <c r="Q75" s="141">
        <f>Q76+Q78+Q85</f>
        <v>3</v>
      </c>
      <c r="R75" s="140">
        <f>R76+R78+R85</f>
        <v>464.8</v>
      </c>
      <c r="S75" s="175">
        <f t="shared" si="9"/>
        <v>1</v>
      </c>
      <c r="T75" s="141">
        <f t="shared" ref="T75:V75" si="13">T76+T78+T85</f>
        <v>3</v>
      </c>
      <c r="U75" s="141">
        <f t="shared" si="13"/>
        <v>3</v>
      </c>
      <c r="V75" s="141">
        <f t="shared" si="13"/>
        <v>3</v>
      </c>
      <c r="W75" s="194"/>
    </row>
    <row r="76" s="49" customFormat="1" ht="45" customHeight="1" spans="1:23">
      <c r="A76" s="93" t="s">
        <v>31</v>
      </c>
      <c r="B76" s="94" t="s">
        <v>444</v>
      </c>
      <c r="C76" s="95" t="s">
        <v>597</v>
      </c>
      <c r="D76" s="96"/>
      <c r="E76" s="96"/>
      <c r="F76" s="96"/>
      <c r="G76" s="97"/>
      <c r="H76" s="94"/>
      <c r="I76" s="142"/>
      <c r="J76" s="142"/>
      <c r="K76" s="142" t="s">
        <v>598</v>
      </c>
      <c r="L76" s="144">
        <f>L77</f>
        <v>19.86</v>
      </c>
      <c r="M76" s="144"/>
      <c r="N76" s="97"/>
      <c r="O76" s="144">
        <f>O77</f>
        <v>19.86</v>
      </c>
      <c r="P76" s="145">
        <f>P77</f>
        <v>0</v>
      </c>
      <c r="Q76" s="145">
        <f>Q77</f>
        <v>0</v>
      </c>
      <c r="R76" s="144">
        <f>R77</f>
        <v>19.86</v>
      </c>
      <c r="S76" s="176">
        <f t="shared" si="9"/>
        <v>1</v>
      </c>
      <c r="T76" s="145">
        <f t="shared" ref="T76:V76" si="14">T77</f>
        <v>0</v>
      </c>
      <c r="U76" s="145">
        <f t="shared" si="14"/>
        <v>0</v>
      </c>
      <c r="V76" s="145">
        <f t="shared" si="14"/>
        <v>0</v>
      </c>
      <c r="W76" s="177"/>
    </row>
    <row r="77" s="52" customFormat="1" ht="32" customHeight="1" spans="1:23">
      <c r="A77" s="112" t="s">
        <v>36</v>
      </c>
      <c r="B77" s="99" t="s">
        <v>444</v>
      </c>
      <c r="C77" s="195" t="s">
        <v>146</v>
      </c>
      <c r="D77" s="110"/>
      <c r="E77" s="110"/>
      <c r="F77" s="110"/>
      <c r="G77" s="99" t="s">
        <v>40</v>
      </c>
      <c r="H77" s="99" t="s">
        <v>115</v>
      </c>
      <c r="I77" s="154"/>
      <c r="J77" s="154"/>
      <c r="K77" s="147" t="s">
        <v>599</v>
      </c>
      <c r="L77" s="201">
        <v>19.86</v>
      </c>
      <c r="M77" s="149" t="s">
        <v>45</v>
      </c>
      <c r="N77" s="150" t="s">
        <v>46</v>
      </c>
      <c r="O77" s="202">
        <v>19.86</v>
      </c>
      <c r="P77" s="203"/>
      <c r="Q77" s="211"/>
      <c r="R77" s="189">
        <v>19.86</v>
      </c>
      <c r="S77" s="179">
        <f t="shared" si="9"/>
        <v>1</v>
      </c>
      <c r="T77" s="150"/>
      <c r="U77" s="150"/>
      <c r="V77" s="150"/>
      <c r="W77" s="181" t="s">
        <v>600</v>
      </c>
    </row>
    <row r="78" s="49" customFormat="1" ht="45" customHeight="1" spans="1:23">
      <c r="A78" s="93" t="s">
        <v>106</v>
      </c>
      <c r="B78" s="94" t="s">
        <v>444</v>
      </c>
      <c r="C78" s="95" t="s">
        <v>601</v>
      </c>
      <c r="D78" s="96"/>
      <c r="E78" s="96"/>
      <c r="F78" s="96"/>
      <c r="G78" s="97"/>
      <c r="H78" s="94"/>
      <c r="I78" s="142"/>
      <c r="J78" s="142"/>
      <c r="K78" s="142" t="s">
        <v>598</v>
      </c>
      <c r="L78" s="144">
        <f>SUM(L79:L84)</f>
        <v>444.68</v>
      </c>
      <c r="M78" s="144"/>
      <c r="N78" s="97"/>
      <c r="O78" s="144">
        <f>SUM(O79:O84)</f>
        <v>444.68</v>
      </c>
      <c r="P78" s="145">
        <f>SUM(P79:P84)</f>
        <v>3</v>
      </c>
      <c r="Q78" s="145">
        <f>SUM(Q79:Q84)</f>
        <v>3</v>
      </c>
      <c r="R78" s="144">
        <f>SUM(R79:R84)</f>
        <v>444.68</v>
      </c>
      <c r="S78" s="176">
        <f t="shared" si="9"/>
        <v>1</v>
      </c>
      <c r="T78" s="145">
        <f t="shared" ref="T78:V78" si="15">SUM(T79:T84)</f>
        <v>3</v>
      </c>
      <c r="U78" s="145">
        <f t="shared" si="15"/>
        <v>3</v>
      </c>
      <c r="V78" s="145">
        <f t="shared" si="15"/>
        <v>3</v>
      </c>
      <c r="W78" s="177"/>
    </row>
    <row r="79" s="50" customFormat="1" ht="32" customHeight="1" spans="1:23">
      <c r="A79" s="112" t="s">
        <v>111</v>
      </c>
      <c r="B79" s="99" t="s">
        <v>444</v>
      </c>
      <c r="C79" s="196" t="s">
        <v>602</v>
      </c>
      <c r="D79" s="115" t="s">
        <v>94</v>
      </c>
      <c r="E79" s="115" t="s">
        <v>226</v>
      </c>
      <c r="F79" s="115" t="s">
        <v>603</v>
      </c>
      <c r="G79" s="99" t="s">
        <v>40</v>
      </c>
      <c r="H79" s="99" t="s">
        <v>115</v>
      </c>
      <c r="I79" s="204"/>
      <c r="J79" s="204"/>
      <c r="K79" s="147" t="s">
        <v>599</v>
      </c>
      <c r="L79" s="205">
        <v>180.7</v>
      </c>
      <c r="M79" s="149" t="s">
        <v>45</v>
      </c>
      <c r="N79" s="150" t="s">
        <v>46</v>
      </c>
      <c r="O79" s="205">
        <v>180.7</v>
      </c>
      <c r="P79" s="151">
        <v>1</v>
      </c>
      <c r="Q79" s="151">
        <v>1</v>
      </c>
      <c r="R79" s="178">
        <v>180.7</v>
      </c>
      <c r="S79" s="179">
        <f t="shared" ref="S79:S87" si="16">R79/O79</f>
        <v>1</v>
      </c>
      <c r="T79" s="180">
        <v>1</v>
      </c>
      <c r="U79" s="180">
        <v>1</v>
      </c>
      <c r="V79" s="180">
        <v>1</v>
      </c>
      <c r="W79" s="188"/>
    </row>
    <row r="80" s="50" customFormat="1" ht="43" customHeight="1" spans="1:23">
      <c r="A80" s="112" t="s">
        <v>119</v>
      </c>
      <c r="B80" s="99" t="s">
        <v>444</v>
      </c>
      <c r="C80" s="196" t="s">
        <v>416</v>
      </c>
      <c r="D80" s="115" t="s">
        <v>94</v>
      </c>
      <c r="E80" s="115" t="s">
        <v>417</v>
      </c>
      <c r="F80" s="197" t="s">
        <v>418</v>
      </c>
      <c r="G80" s="99" t="s">
        <v>40</v>
      </c>
      <c r="H80" s="99" t="s">
        <v>115</v>
      </c>
      <c r="I80" s="204"/>
      <c r="J80" s="204"/>
      <c r="K80" s="147" t="s">
        <v>599</v>
      </c>
      <c r="L80" s="205">
        <v>20</v>
      </c>
      <c r="M80" s="149" t="s">
        <v>45</v>
      </c>
      <c r="N80" s="150" t="s">
        <v>46</v>
      </c>
      <c r="O80" s="205">
        <v>20</v>
      </c>
      <c r="P80" s="151"/>
      <c r="Q80" s="151"/>
      <c r="R80" s="178">
        <v>20</v>
      </c>
      <c r="S80" s="179">
        <f t="shared" si="16"/>
        <v>1</v>
      </c>
      <c r="T80" s="180"/>
      <c r="U80" s="180"/>
      <c r="V80" s="180"/>
      <c r="W80" s="181" t="s">
        <v>604</v>
      </c>
    </row>
    <row r="81" s="50" customFormat="1" ht="47" customHeight="1" spans="1:23">
      <c r="A81" s="112" t="s">
        <v>122</v>
      </c>
      <c r="B81" s="99" t="s">
        <v>444</v>
      </c>
      <c r="C81" s="196" t="s">
        <v>380</v>
      </c>
      <c r="D81" s="115" t="s">
        <v>381</v>
      </c>
      <c r="E81" s="115" t="s">
        <v>605</v>
      </c>
      <c r="F81" s="197" t="s">
        <v>383</v>
      </c>
      <c r="G81" s="99" t="s">
        <v>40</v>
      </c>
      <c r="H81" s="99" t="s">
        <v>115</v>
      </c>
      <c r="I81" s="204"/>
      <c r="J81" s="204"/>
      <c r="K81" s="147" t="s">
        <v>599</v>
      </c>
      <c r="L81" s="205">
        <v>54</v>
      </c>
      <c r="M81" s="149" t="s">
        <v>45</v>
      </c>
      <c r="N81" s="150" t="s">
        <v>46</v>
      </c>
      <c r="O81" s="205">
        <v>54</v>
      </c>
      <c r="P81" s="151"/>
      <c r="Q81" s="151"/>
      <c r="R81" s="178">
        <v>54</v>
      </c>
      <c r="S81" s="179">
        <f t="shared" si="16"/>
        <v>1</v>
      </c>
      <c r="T81" s="180"/>
      <c r="U81" s="180"/>
      <c r="V81" s="180"/>
      <c r="W81" s="212" t="s">
        <v>606</v>
      </c>
    </row>
    <row r="82" s="52" customFormat="1" ht="32" customHeight="1" spans="1:23">
      <c r="A82" s="112" t="s">
        <v>125</v>
      </c>
      <c r="B82" s="99" t="s">
        <v>444</v>
      </c>
      <c r="C82" s="196" t="s">
        <v>607</v>
      </c>
      <c r="D82" s="110" t="s">
        <v>381</v>
      </c>
      <c r="E82" s="110" t="s">
        <v>608</v>
      </c>
      <c r="F82" s="110" t="s">
        <v>609</v>
      </c>
      <c r="G82" s="99" t="s">
        <v>40</v>
      </c>
      <c r="H82" s="99" t="s">
        <v>115</v>
      </c>
      <c r="I82" s="154"/>
      <c r="J82" s="150"/>
      <c r="K82" s="147" t="s">
        <v>599</v>
      </c>
      <c r="L82" s="205">
        <v>60.63</v>
      </c>
      <c r="M82" s="149" t="s">
        <v>45</v>
      </c>
      <c r="N82" s="150" t="s">
        <v>46</v>
      </c>
      <c r="O82" s="205">
        <v>60.63</v>
      </c>
      <c r="P82" s="151">
        <v>1</v>
      </c>
      <c r="Q82" s="151">
        <v>1</v>
      </c>
      <c r="R82" s="189">
        <v>60.63</v>
      </c>
      <c r="S82" s="179">
        <f t="shared" si="16"/>
        <v>1</v>
      </c>
      <c r="T82" s="180">
        <v>1</v>
      </c>
      <c r="U82" s="180">
        <v>1</v>
      </c>
      <c r="V82" s="150">
        <v>1</v>
      </c>
      <c r="W82" s="190"/>
    </row>
    <row r="83" s="52" customFormat="1" ht="40" customHeight="1" spans="1:23">
      <c r="A83" s="112" t="s">
        <v>128</v>
      </c>
      <c r="B83" s="99" t="s">
        <v>444</v>
      </c>
      <c r="C83" s="198" t="s">
        <v>610</v>
      </c>
      <c r="D83" s="110" t="s">
        <v>611</v>
      </c>
      <c r="E83" s="110" t="s">
        <v>612</v>
      </c>
      <c r="F83" s="110"/>
      <c r="G83" s="99" t="s">
        <v>40</v>
      </c>
      <c r="H83" s="99" t="s">
        <v>115</v>
      </c>
      <c r="I83" s="154"/>
      <c r="J83" s="150"/>
      <c r="K83" s="147" t="s">
        <v>599</v>
      </c>
      <c r="L83" s="206">
        <v>90.6</v>
      </c>
      <c r="M83" s="149" t="s">
        <v>45</v>
      </c>
      <c r="N83" s="150" t="s">
        <v>46</v>
      </c>
      <c r="O83" s="206">
        <v>90.6</v>
      </c>
      <c r="P83" s="151">
        <v>1</v>
      </c>
      <c r="Q83" s="151">
        <v>1</v>
      </c>
      <c r="R83" s="189">
        <v>90.6</v>
      </c>
      <c r="S83" s="179">
        <f t="shared" si="16"/>
        <v>1</v>
      </c>
      <c r="T83" s="150">
        <v>1</v>
      </c>
      <c r="U83" s="150">
        <v>1</v>
      </c>
      <c r="V83" s="150">
        <v>1</v>
      </c>
      <c r="W83" s="190"/>
    </row>
    <row r="84" s="52" customFormat="1" ht="32" customHeight="1" spans="1:23">
      <c r="A84" s="112" t="s">
        <v>132</v>
      </c>
      <c r="B84" s="99" t="s">
        <v>444</v>
      </c>
      <c r="C84" s="198" t="s">
        <v>146</v>
      </c>
      <c r="D84" s="110"/>
      <c r="E84" s="110"/>
      <c r="F84" s="110"/>
      <c r="G84" s="99" t="s">
        <v>40</v>
      </c>
      <c r="H84" s="99" t="s">
        <v>115</v>
      </c>
      <c r="I84" s="154"/>
      <c r="J84" s="150"/>
      <c r="K84" s="147" t="s">
        <v>599</v>
      </c>
      <c r="L84" s="207">
        <v>38.75</v>
      </c>
      <c r="M84" s="149" t="s">
        <v>45</v>
      </c>
      <c r="N84" s="150" t="s">
        <v>46</v>
      </c>
      <c r="O84" s="207">
        <v>38.75</v>
      </c>
      <c r="P84" s="151"/>
      <c r="Q84" s="211"/>
      <c r="R84" s="189">
        <v>38.75</v>
      </c>
      <c r="S84" s="179">
        <f t="shared" si="16"/>
        <v>1</v>
      </c>
      <c r="T84" s="150"/>
      <c r="U84" s="150"/>
      <c r="V84" s="150"/>
      <c r="W84" s="181" t="s">
        <v>600</v>
      </c>
    </row>
    <row r="85" s="49" customFormat="1" ht="45" customHeight="1" spans="1:23">
      <c r="A85" s="93" t="s">
        <v>210</v>
      </c>
      <c r="B85" s="94" t="s">
        <v>444</v>
      </c>
      <c r="C85" s="95" t="s">
        <v>613</v>
      </c>
      <c r="D85" s="96"/>
      <c r="E85" s="96"/>
      <c r="F85" s="96"/>
      <c r="G85" s="97"/>
      <c r="H85" s="94"/>
      <c r="I85" s="142"/>
      <c r="J85" s="142"/>
      <c r="K85" s="142" t="s">
        <v>614</v>
      </c>
      <c r="L85" s="144">
        <f>L86</f>
        <v>0.26</v>
      </c>
      <c r="M85" s="144"/>
      <c r="N85" s="97"/>
      <c r="O85" s="144">
        <f>O86</f>
        <v>0.26</v>
      </c>
      <c r="P85" s="145">
        <f>P86</f>
        <v>0</v>
      </c>
      <c r="Q85" s="145">
        <f>Q86</f>
        <v>0</v>
      </c>
      <c r="R85" s="144">
        <f>R86</f>
        <v>0.26</v>
      </c>
      <c r="S85" s="176">
        <f t="shared" si="16"/>
        <v>1</v>
      </c>
      <c r="T85" s="145">
        <f t="shared" ref="T85:V85" si="17">T86</f>
        <v>0</v>
      </c>
      <c r="U85" s="145">
        <f t="shared" si="17"/>
        <v>0</v>
      </c>
      <c r="V85" s="145">
        <f t="shared" si="17"/>
        <v>0</v>
      </c>
      <c r="W85" s="177"/>
    </row>
    <row r="86" s="52" customFormat="1" ht="32" customHeight="1" spans="1:23">
      <c r="A86" s="112" t="s">
        <v>215</v>
      </c>
      <c r="B86" s="99" t="s">
        <v>444</v>
      </c>
      <c r="C86" s="195" t="s">
        <v>146</v>
      </c>
      <c r="D86" s="110"/>
      <c r="E86" s="110"/>
      <c r="F86" s="110"/>
      <c r="G86" s="99" t="s">
        <v>40</v>
      </c>
      <c r="H86" s="99" t="s">
        <v>115</v>
      </c>
      <c r="I86" s="154"/>
      <c r="J86" s="154"/>
      <c r="K86" s="147" t="s">
        <v>615</v>
      </c>
      <c r="L86" s="201">
        <v>0.26</v>
      </c>
      <c r="M86" s="149" t="s">
        <v>378</v>
      </c>
      <c r="N86" s="150" t="s">
        <v>379</v>
      </c>
      <c r="O86" s="202">
        <v>0.26</v>
      </c>
      <c r="P86" s="203"/>
      <c r="Q86" s="211"/>
      <c r="R86" s="189">
        <v>0.26</v>
      </c>
      <c r="S86" s="179">
        <f t="shared" si="16"/>
        <v>1</v>
      </c>
      <c r="T86" s="150"/>
      <c r="U86" s="150"/>
      <c r="V86" s="150"/>
      <c r="W86" s="181" t="s">
        <v>600</v>
      </c>
    </row>
    <row r="98" spans="20:22">
      <c r="T98" s="67"/>
      <c r="U98" s="67"/>
      <c r="V98" s="67"/>
    </row>
    <row r="99" spans="20:22">
      <c r="T99" s="67"/>
      <c r="U99" s="67"/>
      <c r="V99" s="67"/>
    </row>
    <row r="100" spans="20:22">
      <c r="T100" s="67"/>
      <c r="U100" s="67"/>
      <c r="V100" s="67"/>
    </row>
    <row r="101" spans="20:22">
      <c r="T101" s="67"/>
      <c r="U101" s="67"/>
      <c r="V101" s="67"/>
    </row>
    <row r="102" spans="20:22">
      <c r="T102" s="67"/>
      <c r="U102" s="67"/>
      <c r="V102" s="67"/>
    </row>
    <row r="103" spans="20:22">
      <c r="T103" s="67"/>
      <c r="U103" s="67"/>
      <c r="V103" s="67"/>
    </row>
    <row r="104" spans="20:22">
      <c r="T104" s="67"/>
      <c r="U104" s="67"/>
      <c r="V104" s="67"/>
    </row>
  </sheetData>
  <autoFilter ref="A2:X86">
    <extLst/>
  </autoFilter>
  <mergeCells count="20">
    <mergeCell ref="A1:W1"/>
    <mergeCell ref="D2:F2"/>
    <mergeCell ref="I2:K2"/>
    <mergeCell ref="O2:P2"/>
    <mergeCell ref="A4:C4"/>
    <mergeCell ref="A2:A3"/>
    <mergeCell ref="B2:B3"/>
    <mergeCell ref="C2:C3"/>
    <mergeCell ref="G2:G3"/>
    <mergeCell ref="H2:H3"/>
    <mergeCell ref="L2:L3"/>
    <mergeCell ref="M2:M3"/>
    <mergeCell ref="N2:N3"/>
    <mergeCell ref="Q2:Q3"/>
    <mergeCell ref="R2:R3"/>
    <mergeCell ref="S2:S3"/>
    <mergeCell ref="T2:T3"/>
    <mergeCell ref="U2:U3"/>
    <mergeCell ref="V2:V3"/>
    <mergeCell ref="W2:W3"/>
  </mergeCells>
  <pageMargins left="0.313888888888889" right="0.313888888888889" top="0.747916666666667" bottom="0.747916666666667" header="0.313888888888889" footer="0.313888888888889"/>
  <pageSetup paperSize="8" scale="50" orientation="landscape"/>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workbookViewId="0">
      <selection activeCell="F15" sqref="F15"/>
    </sheetView>
  </sheetViews>
  <sheetFormatPr defaultColWidth="9" defaultRowHeight="14.25"/>
  <cols>
    <col min="1" max="1" width="7.25833333333333" style="3" customWidth="1"/>
    <col min="2" max="2" width="21.7583333333333" style="3" customWidth="1"/>
    <col min="3" max="3" width="11.625" style="3" customWidth="1"/>
    <col min="4" max="4" width="14.875" style="3"/>
    <col min="5" max="8" width="9" style="3"/>
    <col min="9" max="9" width="9.25833333333333" style="3"/>
    <col min="10" max="16384" width="9" style="3"/>
  </cols>
  <sheetData>
    <row r="1" ht="27" spans="1:19">
      <c r="A1" s="4" t="s">
        <v>616</v>
      </c>
      <c r="B1" s="5"/>
      <c r="C1" s="6"/>
      <c r="D1" s="6"/>
      <c r="E1" s="7"/>
      <c r="F1" s="7"/>
      <c r="G1" s="7"/>
      <c r="H1" s="7"/>
      <c r="I1" s="7"/>
      <c r="J1" s="7"/>
      <c r="K1" s="7"/>
      <c r="L1" s="7"/>
      <c r="M1" s="7"/>
      <c r="N1" s="7"/>
      <c r="O1" s="7"/>
      <c r="P1" s="7"/>
      <c r="Q1" s="7"/>
      <c r="R1" s="7"/>
      <c r="S1" s="7"/>
    </row>
    <row r="2" ht="18.75" spans="1:19">
      <c r="A2" s="8"/>
      <c r="B2" s="8"/>
      <c r="C2" s="9"/>
      <c r="D2" s="9"/>
      <c r="E2" s="10"/>
      <c r="F2" s="10"/>
      <c r="G2" s="10"/>
      <c r="H2" s="10"/>
      <c r="I2" s="10" t="s">
        <v>617</v>
      </c>
      <c r="J2" s="10"/>
      <c r="K2" s="10"/>
      <c r="L2" s="10"/>
      <c r="M2" s="10"/>
      <c r="N2" s="10"/>
      <c r="O2" s="10"/>
      <c r="P2" s="10"/>
      <c r="Q2" s="10"/>
      <c r="R2" s="10"/>
      <c r="S2" s="10"/>
    </row>
    <row r="3" ht="22" customHeight="1" spans="1:24">
      <c r="A3" s="11" t="s">
        <v>424</v>
      </c>
      <c r="B3" s="12" t="s">
        <v>618</v>
      </c>
      <c r="C3" s="13" t="s">
        <v>619</v>
      </c>
      <c r="D3" s="13" t="s">
        <v>620</v>
      </c>
      <c r="E3" s="14" t="s">
        <v>621</v>
      </c>
      <c r="F3" s="14"/>
      <c r="G3" s="14"/>
      <c r="H3" s="14"/>
      <c r="I3" s="14"/>
      <c r="J3" s="14" t="s">
        <v>622</v>
      </c>
      <c r="K3" s="14"/>
      <c r="L3" s="14"/>
      <c r="M3" s="14"/>
      <c r="N3" s="14"/>
      <c r="O3" s="14" t="s">
        <v>623</v>
      </c>
      <c r="P3" s="14"/>
      <c r="Q3" s="14"/>
      <c r="R3" s="14"/>
      <c r="S3" s="14"/>
      <c r="T3" s="38" t="s">
        <v>624</v>
      </c>
      <c r="U3" s="38" t="s">
        <v>625</v>
      </c>
      <c r="V3" s="38" t="s">
        <v>626</v>
      </c>
      <c r="W3" s="38" t="s">
        <v>627</v>
      </c>
      <c r="X3" s="38" t="s">
        <v>435</v>
      </c>
    </row>
    <row r="4" ht="21" customHeight="1" spans="1:24">
      <c r="A4" s="11"/>
      <c r="B4" s="12"/>
      <c r="C4" s="13"/>
      <c r="D4" s="13"/>
      <c r="E4" s="14" t="s">
        <v>25</v>
      </c>
      <c r="F4" s="14" t="s">
        <v>30</v>
      </c>
      <c r="G4" s="14" t="s">
        <v>366</v>
      </c>
      <c r="H4" s="14" t="s">
        <v>404</v>
      </c>
      <c r="I4" s="14" t="s">
        <v>413</v>
      </c>
      <c r="J4" s="14" t="s">
        <v>25</v>
      </c>
      <c r="K4" s="14" t="s">
        <v>30</v>
      </c>
      <c r="L4" s="14" t="s">
        <v>366</v>
      </c>
      <c r="M4" s="14" t="s">
        <v>404</v>
      </c>
      <c r="N4" s="14" t="s">
        <v>413</v>
      </c>
      <c r="O4" s="14" t="s">
        <v>25</v>
      </c>
      <c r="P4" s="14" t="s">
        <v>30</v>
      </c>
      <c r="Q4" s="14" t="s">
        <v>366</v>
      </c>
      <c r="R4" s="14" t="s">
        <v>404</v>
      </c>
      <c r="S4" s="14" t="s">
        <v>413</v>
      </c>
      <c r="T4" s="39"/>
      <c r="U4" s="39"/>
      <c r="V4" s="39"/>
      <c r="W4" s="39"/>
      <c r="X4" s="39"/>
    </row>
    <row r="5" ht="40" customHeight="1" spans="1:24">
      <c r="A5" s="15" t="s">
        <v>628</v>
      </c>
      <c r="B5" s="16"/>
      <c r="C5" s="16"/>
      <c r="D5" s="17"/>
      <c r="E5" s="18">
        <f t="shared" ref="E5:E10" si="0">SUM(F5:I5)</f>
        <v>1595.06</v>
      </c>
      <c r="F5" s="18">
        <f t="shared" ref="F5:I5" si="1">SUM(F6,F8,F10,F13,F15)</f>
        <v>0</v>
      </c>
      <c r="G5" s="18">
        <f t="shared" si="1"/>
        <v>0</v>
      </c>
      <c r="H5" s="18">
        <f t="shared" si="1"/>
        <v>0</v>
      </c>
      <c r="I5" s="18">
        <f t="shared" si="1"/>
        <v>1595.06</v>
      </c>
      <c r="J5" s="18">
        <f t="shared" ref="J5:J16" si="2">SUM(K5:N5)</f>
        <v>1498.07</v>
      </c>
      <c r="K5" s="18">
        <f t="shared" ref="K5:W5" si="3">SUM(K6,K8,K10,K13,K15)</f>
        <v>0</v>
      </c>
      <c r="L5" s="18">
        <f t="shared" si="3"/>
        <v>0</v>
      </c>
      <c r="M5" s="18">
        <f t="shared" si="3"/>
        <v>0</v>
      </c>
      <c r="N5" s="18">
        <f t="shared" si="3"/>
        <v>1498.07</v>
      </c>
      <c r="O5" s="18">
        <f t="shared" si="3"/>
        <v>96.99</v>
      </c>
      <c r="P5" s="18">
        <f t="shared" si="3"/>
        <v>0</v>
      </c>
      <c r="Q5" s="18">
        <f t="shared" si="3"/>
        <v>0</v>
      </c>
      <c r="R5" s="18">
        <f t="shared" si="3"/>
        <v>0</v>
      </c>
      <c r="S5" s="18">
        <f t="shared" si="3"/>
        <v>96.99</v>
      </c>
      <c r="T5" s="40">
        <f t="shared" si="3"/>
        <v>6</v>
      </c>
      <c r="U5" s="40">
        <f t="shared" si="3"/>
        <v>4</v>
      </c>
      <c r="V5" s="40">
        <f t="shared" si="3"/>
        <v>4</v>
      </c>
      <c r="W5" s="40">
        <f t="shared" si="3"/>
        <v>1</v>
      </c>
      <c r="X5" s="41"/>
    </row>
    <row r="6" ht="40" customHeight="1" spans="1:24">
      <c r="A6" s="19" t="s">
        <v>629</v>
      </c>
      <c r="B6" s="20" t="s">
        <v>630</v>
      </c>
      <c r="C6" s="21"/>
      <c r="D6" s="22"/>
      <c r="E6" s="23">
        <f t="shared" si="0"/>
        <v>114.72</v>
      </c>
      <c r="F6" s="23">
        <f t="shared" ref="F6:I6" si="4">SUM(F7)</f>
        <v>0</v>
      </c>
      <c r="G6" s="23">
        <f t="shared" si="4"/>
        <v>0</v>
      </c>
      <c r="H6" s="23">
        <f t="shared" si="4"/>
        <v>0</v>
      </c>
      <c r="I6" s="34">
        <f t="shared" si="4"/>
        <v>114.72</v>
      </c>
      <c r="J6" s="23">
        <f t="shared" si="2"/>
        <v>88</v>
      </c>
      <c r="K6" s="23">
        <f t="shared" ref="K6:N6" si="5">SUM(K7)</f>
        <v>0</v>
      </c>
      <c r="L6" s="23">
        <f t="shared" si="5"/>
        <v>0</v>
      </c>
      <c r="M6" s="23">
        <f t="shared" si="5"/>
        <v>0</v>
      </c>
      <c r="N6" s="23">
        <f t="shared" si="5"/>
        <v>88</v>
      </c>
      <c r="O6" s="23">
        <f t="shared" ref="O6:O16" si="6">SUM(P6:S6)</f>
        <v>26.72</v>
      </c>
      <c r="P6" s="23">
        <f t="shared" ref="P6:W6" si="7">SUM(P7)</f>
        <v>0</v>
      </c>
      <c r="Q6" s="23">
        <f t="shared" si="7"/>
        <v>0</v>
      </c>
      <c r="R6" s="23">
        <f t="shared" si="7"/>
        <v>0</v>
      </c>
      <c r="S6" s="23">
        <f t="shared" si="7"/>
        <v>26.72</v>
      </c>
      <c r="T6" s="42">
        <f t="shared" si="7"/>
        <v>1</v>
      </c>
      <c r="U6" s="42">
        <f t="shared" si="7"/>
        <v>0</v>
      </c>
      <c r="V6" s="42">
        <f t="shared" si="7"/>
        <v>0</v>
      </c>
      <c r="W6" s="42">
        <f t="shared" si="7"/>
        <v>0</v>
      </c>
      <c r="X6" s="41"/>
    </row>
    <row r="7" ht="43" customHeight="1" spans="1:24">
      <c r="A7" s="24">
        <v>1</v>
      </c>
      <c r="B7" s="25" t="s">
        <v>631</v>
      </c>
      <c r="C7" s="25" t="s">
        <v>632</v>
      </c>
      <c r="D7" s="26">
        <v>44229</v>
      </c>
      <c r="E7" s="27">
        <f t="shared" si="0"/>
        <v>114.72</v>
      </c>
      <c r="F7" s="27"/>
      <c r="G7" s="27"/>
      <c r="H7" s="27"/>
      <c r="I7" s="27">
        <v>114.72</v>
      </c>
      <c r="J7" s="35">
        <f t="shared" si="2"/>
        <v>88</v>
      </c>
      <c r="K7" s="27"/>
      <c r="L7" s="27"/>
      <c r="M7" s="27"/>
      <c r="N7" s="27">
        <v>88</v>
      </c>
      <c r="O7" s="27">
        <f t="shared" si="6"/>
        <v>26.72</v>
      </c>
      <c r="P7" s="27">
        <f t="shared" ref="P7:S7" si="8">F7-K7</f>
        <v>0</v>
      </c>
      <c r="Q7" s="27">
        <f t="shared" si="8"/>
        <v>0</v>
      </c>
      <c r="R7" s="27">
        <f t="shared" si="8"/>
        <v>0</v>
      </c>
      <c r="S7" s="27">
        <f t="shared" si="8"/>
        <v>26.72</v>
      </c>
      <c r="T7" s="41">
        <v>1</v>
      </c>
      <c r="U7" s="41"/>
      <c r="V7" s="41"/>
      <c r="W7" s="41"/>
      <c r="X7" s="41"/>
    </row>
    <row r="8" s="1" customFormat="1" ht="43" customHeight="1" spans="1:24">
      <c r="A8" s="28" t="s">
        <v>633</v>
      </c>
      <c r="B8" s="28" t="s">
        <v>481</v>
      </c>
      <c r="C8" s="29"/>
      <c r="D8" s="29"/>
      <c r="E8" s="29">
        <f t="shared" si="0"/>
        <v>240.06</v>
      </c>
      <c r="F8" s="29">
        <f t="shared" ref="F8:I8" si="9">F9</f>
        <v>0</v>
      </c>
      <c r="G8" s="29">
        <f t="shared" si="9"/>
        <v>0</v>
      </c>
      <c r="H8" s="29">
        <f t="shared" si="9"/>
        <v>0</v>
      </c>
      <c r="I8" s="36">
        <f t="shared" si="9"/>
        <v>240.06</v>
      </c>
      <c r="J8" s="29">
        <f t="shared" si="2"/>
        <v>179.82</v>
      </c>
      <c r="K8" s="29">
        <f t="shared" ref="K8:N8" si="10">K9</f>
        <v>0</v>
      </c>
      <c r="L8" s="29">
        <f t="shared" si="10"/>
        <v>0</v>
      </c>
      <c r="M8" s="29">
        <f t="shared" si="10"/>
        <v>0</v>
      </c>
      <c r="N8" s="29">
        <f t="shared" si="10"/>
        <v>179.82</v>
      </c>
      <c r="O8" s="29">
        <f t="shared" si="6"/>
        <v>60.24</v>
      </c>
      <c r="P8" s="29">
        <f t="shared" ref="P8:W8" si="11">P9</f>
        <v>0</v>
      </c>
      <c r="Q8" s="29">
        <f t="shared" si="11"/>
        <v>0</v>
      </c>
      <c r="R8" s="29">
        <f t="shared" si="11"/>
        <v>0</v>
      </c>
      <c r="S8" s="29">
        <f t="shared" si="11"/>
        <v>60.24</v>
      </c>
      <c r="T8" s="29">
        <f t="shared" si="11"/>
        <v>1</v>
      </c>
      <c r="U8" s="29">
        <f t="shared" si="11"/>
        <v>0</v>
      </c>
      <c r="V8" s="29">
        <f t="shared" si="11"/>
        <v>0</v>
      </c>
      <c r="W8" s="29">
        <f t="shared" si="11"/>
        <v>0</v>
      </c>
      <c r="X8" s="43"/>
    </row>
    <row r="9" ht="43" customHeight="1" spans="1:24">
      <c r="A9" s="24">
        <v>1</v>
      </c>
      <c r="B9" s="25" t="s">
        <v>634</v>
      </c>
      <c r="C9" s="25" t="s">
        <v>635</v>
      </c>
      <c r="D9" s="26">
        <v>44224</v>
      </c>
      <c r="E9" s="27">
        <f t="shared" si="0"/>
        <v>240.06</v>
      </c>
      <c r="F9" s="27"/>
      <c r="G9" s="27"/>
      <c r="H9" s="27"/>
      <c r="I9" s="27">
        <v>240.06</v>
      </c>
      <c r="J9" s="35">
        <f t="shared" si="2"/>
        <v>179.82</v>
      </c>
      <c r="K9" s="27"/>
      <c r="L9" s="27"/>
      <c r="M9" s="27"/>
      <c r="N9" s="27">
        <v>179.82</v>
      </c>
      <c r="O9" s="27">
        <f t="shared" si="6"/>
        <v>60.24</v>
      </c>
      <c r="P9" s="27">
        <f t="shared" ref="P9:S9" si="12">F9-K9</f>
        <v>0</v>
      </c>
      <c r="Q9" s="27">
        <f t="shared" si="12"/>
        <v>0</v>
      </c>
      <c r="R9" s="27">
        <f t="shared" si="12"/>
        <v>0</v>
      </c>
      <c r="S9" s="27">
        <f t="shared" si="12"/>
        <v>60.24</v>
      </c>
      <c r="T9" s="41">
        <v>1</v>
      </c>
      <c r="U9" s="41"/>
      <c r="V9" s="41"/>
      <c r="W9" s="41"/>
      <c r="X9" s="41"/>
    </row>
    <row r="10" s="2" customFormat="1" ht="43" customHeight="1" spans="1:24">
      <c r="A10" s="28" t="s">
        <v>636</v>
      </c>
      <c r="B10" s="28" t="s">
        <v>637</v>
      </c>
      <c r="C10" s="30"/>
      <c r="D10" s="30"/>
      <c r="E10" s="29">
        <f t="shared" si="0"/>
        <v>1223.55</v>
      </c>
      <c r="F10" s="29">
        <f t="shared" ref="F10:N10" si="13">F11+F12</f>
        <v>0</v>
      </c>
      <c r="G10" s="29">
        <f t="shared" si="13"/>
        <v>0</v>
      </c>
      <c r="H10" s="29">
        <f t="shared" si="13"/>
        <v>0</v>
      </c>
      <c r="I10" s="29">
        <f t="shared" si="13"/>
        <v>1223.55</v>
      </c>
      <c r="J10" s="29">
        <f t="shared" si="2"/>
        <v>1223.55</v>
      </c>
      <c r="K10" s="29">
        <f t="shared" si="13"/>
        <v>0</v>
      </c>
      <c r="L10" s="29">
        <f t="shared" si="13"/>
        <v>0</v>
      </c>
      <c r="M10" s="29">
        <f t="shared" si="13"/>
        <v>0</v>
      </c>
      <c r="N10" s="29">
        <f t="shared" si="13"/>
        <v>1223.55</v>
      </c>
      <c r="O10" s="29">
        <f t="shared" si="6"/>
        <v>0</v>
      </c>
      <c r="P10" s="29">
        <f t="shared" ref="P10:W10" si="14">P11</f>
        <v>0</v>
      </c>
      <c r="Q10" s="29">
        <f t="shared" si="14"/>
        <v>0</v>
      </c>
      <c r="R10" s="29">
        <f t="shared" si="14"/>
        <v>0</v>
      </c>
      <c r="S10" s="29">
        <f t="shared" si="14"/>
        <v>0</v>
      </c>
      <c r="T10" s="29">
        <f t="shared" ref="T10:W10" si="15">T11+T12</f>
        <v>2</v>
      </c>
      <c r="U10" s="29">
        <f t="shared" si="15"/>
        <v>2</v>
      </c>
      <c r="V10" s="29">
        <f t="shared" si="15"/>
        <v>2</v>
      </c>
      <c r="W10" s="29">
        <f t="shared" si="15"/>
        <v>1</v>
      </c>
      <c r="X10" s="44"/>
    </row>
    <row r="11" ht="43" customHeight="1" spans="1:24">
      <c r="A11" s="24">
        <v>1</v>
      </c>
      <c r="B11" s="25" t="s">
        <v>638</v>
      </c>
      <c r="C11" s="25" t="s">
        <v>639</v>
      </c>
      <c r="D11" s="31">
        <v>44314</v>
      </c>
      <c r="E11" s="27">
        <v>11.55</v>
      </c>
      <c r="F11" s="27"/>
      <c r="G11" s="27"/>
      <c r="H11" s="27"/>
      <c r="I11" s="27">
        <v>11.55</v>
      </c>
      <c r="J11" s="35">
        <f t="shared" si="2"/>
        <v>11.55</v>
      </c>
      <c r="K11" s="27"/>
      <c r="L11" s="27"/>
      <c r="M11" s="27"/>
      <c r="N11" s="27">
        <v>11.55</v>
      </c>
      <c r="O11" s="27">
        <f t="shared" si="6"/>
        <v>0</v>
      </c>
      <c r="P11" s="27">
        <f t="shared" ref="P11:S11" si="16">F11-K11</f>
        <v>0</v>
      </c>
      <c r="Q11" s="27">
        <f t="shared" si="16"/>
        <v>0</v>
      </c>
      <c r="R11" s="27">
        <f t="shared" si="16"/>
        <v>0</v>
      </c>
      <c r="S11" s="27">
        <f t="shared" si="16"/>
        <v>0</v>
      </c>
      <c r="T11" s="41">
        <v>1</v>
      </c>
      <c r="U11" s="41">
        <v>1</v>
      </c>
      <c r="V11" s="41">
        <v>1</v>
      </c>
      <c r="W11" s="41">
        <v>1</v>
      </c>
      <c r="X11" s="41"/>
    </row>
    <row r="12" ht="43" customHeight="1" spans="1:24">
      <c r="A12" s="24">
        <v>2</v>
      </c>
      <c r="B12" s="25" t="s">
        <v>640</v>
      </c>
      <c r="C12" s="25" t="s">
        <v>641</v>
      </c>
      <c r="D12" s="31">
        <v>44421</v>
      </c>
      <c r="E12" s="27">
        <v>12.55</v>
      </c>
      <c r="F12" s="27"/>
      <c r="G12" s="27"/>
      <c r="H12" s="27"/>
      <c r="I12" s="27">
        <v>1212</v>
      </c>
      <c r="J12" s="35">
        <f t="shared" si="2"/>
        <v>1212</v>
      </c>
      <c r="K12" s="27"/>
      <c r="L12" s="27"/>
      <c r="M12" s="27"/>
      <c r="N12" s="27">
        <v>1212</v>
      </c>
      <c r="O12" s="27">
        <f t="shared" si="6"/>
        <v>0</v>
      </c>
      <c r="P12" s="27">
        <f t="shared" ref="P12:S12" si="17">F12-K12</f>
        <v>0</v>
      </c>
      <c r="Q12" s="27">
        <f t="shared" si="17"/>
        <v>0</v>
      </c>
      <c r="R12" s="27">
        <f t="shared" si="17"/>
        <v>0</v>
      </c>
      <c r="S12" s="27">
        <f t="shared" si="17"/>
        <v>0</v>
      </c>
      <c r="T12" s="41">
        <v>1</v>
      </c>
      <c r="U12" s="41">
        <v>1</v>
      </c>
      <c r="V12" s="41">
        <v>1</v>
      </c>
      <c r="W12" s="41"/>
      <c r="X12" s="41"/>
    </row>
    <row r="13" ht="43" customHeight="1" spans="1:24">
      <c r="A13" s="28" t="s">
        <v>642</v>
      </c>
      <c r="B13" s="28" t="s">
        <v>142</v>
      </c>
      <c r="C13" s="32"/>
      <c r="D13" s="32"/>
      <c r="E13" s="29">
        <f>SUM(F13:I13)</f>
        <v>10</v>
      </c>
      <c r="F13" s="29">
        <f t="shared" ref="F13:I13" si="18">F14</f>
        <v>0</v>
      </c>
      <c r="G13" s="29">
        <f t="shared" si="18"/>
        <v>0</v>
      </c>
      <c r="H13" s="29">
        <f t="shared" si="18"/>
        <v>0</v>
      </c>
      <c r="I13" s="36">
        <f t="shared" si="18"/>
        <v>10</v>
      </c>
      <c r="J13" s="29">
        <f t="shared" si="2"/>
        <v>0</v>
      </c>
      <c r="K13" s="29">
        <f t="shared" ref="K13:N13" si="19">K14</f>
        <v>0</v>
      </c>
      <c r="L13" s="29">
        <f t="shared" si="19"/>
        <v>0</v>
      </c>
      <c r="M13" s="29">
        <f t="shared" si="19"/>
        <v>0</v>
      </c>
      <c r="N13" s="29">
        <f t="shared" si="19"/>
        <v>0</v>
      </c>
      <c r="O13" s="29">
        <f t="shared" si="6"/>
        <v>10</v>
      </c>
      <c r="P13" s="29">
        <f t="shared" ref="P13:W13" si="20">P14</f>
        <v>0</v>
      </c>
      <c r="Q13" s="29">
        <f t="shared" si="20"/>
        <v>0</v>
      </c>
      <c r="R13" s="29">
        <f t="shared" si="20"/>
        <v>0</v>
      </c>
      <c r="S13" s="29">
        <f t="shared" si="20"/>
        <v>10</v>
      </c>
      <c r="T13" s="29">
        <f t="shared" si="20"/>
        <v>1</v>
      </c>
      <c r="U13" s="29">
        <f t="shared" si="20"/>
        <v>1</v>
      </c>
      <c r="V13" s="29">
        <f t="shared" si="20"/>
        <v>1</v>
      </c>
      <c r="W13" s="29">
        <f t="shared" si="20"/>
        <v>0</v>
      </c>
      <c r="X13" s="41"/>
    </row>
    <row r="14" ht="43" customHeight="1" spans="1:24">
      <c r="A14" s="24">
        <v>1</v>
      </c>
      <c r="B14" s="25" t="s">
        <v>643</v>
      </c>
      <c r="C14" s="25" t="s">
        <v>644</v>
      </c>
      <c r="D14" s="31">
        <v>44371</v>
      </c>
      <c r="E14" s="33">
        <f>SUM(F14:I14)</f>
        <v>10</v>
      </c>
      <c r="F14" s="33"/>
      <c r="G14" s="33"/>
      <c r="H14" s="33"/>
      <c r="I14" s="27">
        <v>10</v>
      </c>
      <c r="J14" s="37">
        <f t="shared" si="2"/>
        <v>0</v>
      </c>
      <c r="K14" s="33"/>
      <c r="L14" s="33"/>
      <c r="M14" s="33"/>
      <c r="N14" s="33"/>
      <c r="O14" s="33">
        <f t="shared" si="6"/>
        <v>10</v>
      </c>
      <c r="P14" s="33">
        <f t="shared" ref="P14:S14" si="21">F14-K14</f>
        <v>0</v>
      </c>
      <c r="Q14" s="33">
        <f t="shared" si="21"/>
        <v>0</v>
      </c>
      <c r="R14" s="33">
        <f t="shared" si="21"/>
        <v>0</v>
      </c>
      <c r="S14" s="33">
        <f t="shared" si="21"/>
        <v>10</v>
      </c>
      <c r="T14" s="41">
        <v>1</v>
      </c>
      <c r="U14" s="41">
        <v>1</v>
      </c>
      <c r="V14" s="41">
        <v>1</v>
      </c>
      <c r="W14" s="41"/>
      <c r="X14" s="41"/>
    </row>
    <row r="15" s="1" customFormat="1" ht="43" customHeight="1" spans="1:24">
      <c r="A15" s="28" t="s">
        <v>645</v>
      </c>
      <c r="B15" s="28" t="s">
        <v>98</v>
      </c>
      <c r="C15" s="29"/>
      <c r="D15" s="29"/>
      <c r="E15" s="29">
        <f>SUM(F15:I15)</f>
        <v>6.73</v>
      </c>
      <c r="F15" s="29">
        <f t="shared" ref="F15:I15" si="22">F16</f>
        <v>0</v>
      </c>
      <c r="G15" s="29">
        <f t="shared" si="22"/>
        <v>0</v>
      </c>
      <c r="H15" s="29">
        <f t="shared" si="22"/>
        <v>0</v>
      </c>
      <c r="I15" s="36">
        <f t="shared" si="22"/>
        <v>6.73</v>
      </c>
      <c r="J15" s="29">
        <f t="shared" si="2"/>
        <v>6.7</v>
      </c>
      <c r="K15" s="29">
        <f t="shared" ref="K15:N15" si="23">K16</f>
        <v>0</v>
      </c>
      <c r="L15" s="29">
        <f t="shared" si="23"/>
        <v>0</v>
      </c>
      <c r="M15" s="29">
        <f t="shared" si="23"/>
        <v>0</v>
      </c>
      <c r="N15" s="29">
        <f t="shared" si="23"/>
        <v>6.7</v>
      </c>
      <c r="O15" s="29">
        <f t="shared" si="6"/>
        <v>0.0300000000000002</v>
      </c>
      <c r="P15" s="29">
        <f t="shared" ref="P15:W15" si="24">P16</f>
        <v>0</v>
      </c>
      <c r="Q15" s="29">
        <f t="shared" si="24"/>
        <v>0</v>
      </c>
      <c r="R15" s="29">
        <f t="shared" si="24"/>
        <v>0</v>
      </c>
      <c r="S15" s="29">
        <f t="shared" si="24"/>
        <v>0.0300000000000002</v>
      </c>
      <c r="T15" s="29">
        <f t="shared" si="24"/>
        <v>1</v>
      </c>
      <c r="U15" s="29">
        <f t="shared" si="24"/>
        <v>1</v>
      </c>
      <c r="V15" s="29">
        <f t="shared" si="24"/>
        <v>1</v>
      </c>
      <c r="W15" s="29">
        <f t="shared" si="24"/>
        <v>0</v>
      </c>
      <c r="X15" s="43"/>
    </row>
    <row r="16" ht="43" customHeight="1" spans="1:24">
      <c r="A16" s="24">
        <v>1</v>
      </c>
      <c r="B16" s="25" t="s">
        <v>646</v>
      </c>
      <c r="C16" s="25" t="s">
        <v>647</v>
      </c>
      <c r="D16" s="31">
        <v>44300</v>
      </c>
      <c r="E16" s="33">
        <f>SUM(F16:I16)</f>
        <v>6.73</v>
      </c>
      <c r="F16" s="33"/>
      <c r="G16" s="33"/>
      <c r="H16" s="33"/>
      <c r="I16" s="27">
        <v>6.73</v>
      </c>
      <c r="J16" s="37">
        <f t="shared" si="2"/>
        <v>6.7</v>
      </c>
      <c r="K16" s="33"/>
      <c r="L16" s="33"/>
      <c r="M16" s="33"/>
      <c r="N16" s="33">
        <v>6.7</v>
      </c>
      <c r="O16" s="33">
        <f t="shared" si="6"/>
        <v>0.0300000000000002</v>
      </c>
      <c r="P16" s="33">
        <f t="shared" ref="P16:S16" si="25">F16-K16</f>
        <v>0</v>
      </c>
      <c r="Q16" s="33">
        <f t="shared" si="25"/>
        <v>0</v>
      </c>
      <c r="R16" s="33">
        <f t="shared" si="25"/>
        <v>0</v>
      </c>
      <c r="S16" s="33">
        <f t="shared" si="25"/>
        <v>0.0300000000000002</v>
      </c>
      <c r="T16" s="41">
        <v>1</v>
      </c>
      <c r="U16" s="41">
        <v>1</v>
      </c>
      <c r="V16" s="41">
        <v>1</v>
      </c>
      <c r="W16" s="41"/>
      <c r="X16" s="41"/>
    </row>
  </sheetData>
  <mergeCells count="16">
    <mergeCell ref="A1:S1"/>
    <mergeCell ref="A2:H2"/>
    <mergeCell ref="I2:S2"/>
    <mergeCell ref="E3:I3"/>
    <mergeCell ref="J3:N3"/>
    <mergeCell ref="O3:S3"/>
    <mergeCell ref="A5:D5"/>
    <mergeCell ref="A3:A4"/>
    <mergeCell ref="B3:B4"/>
    <mergeCell ref="C3:C4"/>
    <mergeCell ref="D3:D4"/>
    <mergeCell ref="T3:T4"/>
    <mergeCell ref="U3:U4"/>
    <mergeCell ref="V3:V4"/>
    <mergeCell ref="W3:W4"/>
    <mergeCell ref="X3:X4"/>
  </mergeCell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3</vt:i4>
      </vt:variant>
    </vt:vector>
  </HeadingPairs>
  <TitlesOfParts>
    <vt:vector size="3" baseType="lpstr">
      <vt:lpstr>表1-明细表 -衔接资金 </vt:lpstr>
      <vt:lpstr>表2-明细表-其他涉农整合资金</vt:lpstr>
      <vt:lpstr>表3-明细表-其他衔接资金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用户张景虎</dc:creator>
  <cp:lastModifiedBy>蒋夏祎</cp:lastModifiedBy>
  <dcterms:created xsi:type="dcterms:W3CDTF">2019-02-11T08:22:00Z</dcterms:created>
  <cp:lastPrinted>2019-06-28T08:10:00Z</cp:lastPrinted>
  <dcterms:modified xsi:type="dcterms:W3CDTF">2025-09-17T01:05:14Z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2052-11.1.0.14235</vt:lpwstr>
  </property>
  <property fmtid="{D5CDD505-2E9C-101B-9397-08002B2CF9AE}" pid="3" name="ICV">
    <vt:lpwstr>09011B975C6D4F3CA26E7EC7A0920C90_13</vt:lpwstr>
  </property>
</Properties>
</file>