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8"/>
  </bookViews>
  <sheets>
    <sheet name="部门财务收支预算总表 01-1" sheetId="1" state="visible" r:id="rId1"/>
    <sheet name="部门收入预算表01-2" sheetId="2" state="visible" r:id="rId2"/>
    <sheet name="部门支出预算表01-3" sheetId="3" state="visible" r:id="rId3"/>
    <sheet name="部门财政拨款收支预算总表 02-1" sheetId="4" state="visible" r:id="rId4"/>
    <sheet name="一般公共预算支出预算表02-2" sheetId="5" state="visible" r:id="rId5"/>
    <sheet name="一般公共预算“三公”经费支出预算表03" sheetId="6" state="visible" r:id="rId6"/>
    <sheet name="部门基本支出预算表04" sheetId="7" state="visible" r:id="rId7"/>
    <sheet name="部门项目支出预算表05-1" sheetId="8" state="visible" r:id="rId8"/>
    <sheet name="部门项目支出绩效目标表05-2" sheetId="9" state="visible" r:id="rId9"/>
    <sheet name="部门政府性基金预算支出预算表06" sheetId="10" state="visible" r:id="rId10"/>
    <sheet name="部门政府采购预算表07" sheetId="11" state="visible" r:id="rId11"/>
    <sheet name="部门政府购买服务预算表08" sheetId="12" state="visible" r:id="rId12"/>
    <sheet name="县对下转移支付预算表09-1（盈江）" sheetId="13" state="visible" r:id="rId13"/>
    <sheet name="县对下转移支付绩效目标表09-2（盈江）" sheetId="14" state="visible" r:id="rId14"/>
    <sheet name="新增资产配置表10" sheetId="15" state="visible" r:id="rId15"/>
    <sheet name="上级补助项目支出预算表11" sheetId="16" state="visible" r:id="rId16"/>
    <sheet name="部门项目中期规划预算表12" sheetId="17" state="visible" r:id="rId17"/>
  </sheets>
  <calcPr/>
</workbook>
</file>

<file path=xl/sharedStrings.xml><?xml version="1.0" encoding="utf-8"?>
<sst xmlns="http://schemas.openxmlformats.org/spreadsheetml/2006/main" count="335" uniqueCount="335">
  <si>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</si>
  <si>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</si>
  <si>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</si>
  <si>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</si>
  <si>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</si>
  <si>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</si>
  <si>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</si>
  <si>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</si>
  <si>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</si>
  <si>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</si>
  <si>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</si>
  <si>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</si>
  <si>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</si>
  <si>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</si>
  <si>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</si>
  <si>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</si>
  <si>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</si>
  <si>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</si>
  <si>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</si>
  <si>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</si>
  <si>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</si>
  <si>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</si>
  <si>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</si>
  <si>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</si>
  <si>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 xml:space="preserve">收  入  总  计</t>
  </si>
  <si>
    <t xml:space="preserve">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</si>
  <si>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</si>
  <si>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</si>
  <si>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</si>
  <si>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</si>
  <si>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</si>
  <si>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</si>
  <si>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</si>
  <si>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</si>
  <si>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</si>
  <si>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</si>
  <si>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</si>
  <si>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</si>
  <si>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</si>
  <si>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</si>
  <si>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</si>
  <si>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</si>
  <si>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</si>
  <si>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</si>
  <si>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</si>
  <si>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324001</t>
  </si>
  <si>
    <t>盈江县搬迁安置办公室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</si>
  <si>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</si>
  <si>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</si>
  <si>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</si>
  <si>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</si>
  <si>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</si>
  <si>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</si>
  <si>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</si>
  <si>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</si>
  <si>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</si>
  <si>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</si>
  <si>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</si>
  <si>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</si>
  <si>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</si>
  <si>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</si>
  <si>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</si>
  <si>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</si>
  <si>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</si>
  <si>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</si>
  <si>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</si>
  <si>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</si>
  <si>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</si>
  <si>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</si>
  <si>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</si>
  <si>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</si>
  <si>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</si>
  <si>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</si>
  <si>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</si>
  <si>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</si>
  <si>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</si>
  <si>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</si>
  <si>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</si>
  <si>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</si>
  <si>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</si>
  <si>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</si>
  <si>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</si>
  <si>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</si>
  <si>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</si>
  <si>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</si>
  <si>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</si>
  <si>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</si>
  <si>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</si>
  <si>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</si>
  <si>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</si>
  <si>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</si>
  <si>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</si>
  <si>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</si>
  <si>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</si>
  <si>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</si>
  <si>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</si>
  <si>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</si>
  <si>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</si>
  <si>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</si>
  <si>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</si>
  <si>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</si>
  <si>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</si>
  <si>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</si>
  <si>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21303</t>
  </si>
  <si>
    <t>水利</t>
  </si>
  <si>
    <t>2130301</t>
  </si>
  <si>
    <t>行政运行</t>
  </si>
  <si>
    <t>221</t>
  </si>
  <si>
    <t>住房保障支出</t>
  </si>
  <si>
    <t>22102</t>
  </si>
  <si>
    <t>住房改革支出</t>
  </si>
  <si>
    <t>2210201</t>
  </si>
  <si>
    <t>住房公积金</t>
  </si>
  <si>
    <t>预算02-1表</t>
  </si>
  <si>
    <t xml:space="preserve">收        入</t>
  </si>
  <si>
    <t xml:space="preserve">支        出</t>
  </si>
  <si>
    <t xml:space="preserve">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</si>
  <si>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</si>
  <si>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</si>
  <si>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</si>
  <si>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</si>
  <si>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</si>
  <si>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</si>
  <si>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</si>
  <si>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</si>
  <si>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</si>
  <si>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</si>
  <si>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</si>
  <si>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</si>
  <si>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</si>
  <si>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</si>
  <si>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</si>
  <si>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</si>
  <si>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</si>
  <si>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</si>
  <si>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</si>
  <si>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</si>
  <si>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</si>
  <si>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</si>
  <si>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</si>
  <si>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</si>
  <si>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</si>
  <si>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</si>
  <si>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</si>
  <si>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</si>
  <si>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</si>
  <si>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</si>
  <si>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</si>
  <si>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</si>
  <si>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</si>
  <si>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</si>
  <si>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</si>
  <si>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</si>
  <si>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</si>
  <si>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</si>
  <si>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</si>
  <si>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</si>
  <si>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</si>
  <si>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</si>
  <si>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</si>
  <si>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</si>
  <si>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533123210000000001945</t>
  </si>
  <si>
    <t>事业人员支出工资</t>
  </si>
  <si>
    <t>30101</t>
  </si>
  <si>
    <t>基本工资</t>
  </si>
  <si>
    <t>30102</t>
  </si>
  <si>
    <t>津贴补贴</t>
  </si>
  <si>
    <t>30107</t>
  </si>
  <si>
    <t>绩效工资</t>
  </si>
  <si>
    <t>533123231100001432468</t>
  </si>
  <si>
    <t>事业绩效奖励</t>
  </si>
  <si>
    <t>533123231100001432469</t>
  </si>
  <si>
    <t>事业人员奖励性绩效改革性补贴</t>
  </si>
  <si>
    <t>533123210000000001946</t>
  </si>
  <si>
    <t>社会保障缴费</t>
  </si>
  <si>
    <t>30108</t>
  </si>
  <si>
    <t>机关事业单位基本养老保险缴费</t>
  </si>
  <si>
    <t>30109</t>
  </si>
  <si>
    <t>职业年金缴费</t>
  </si>
  <si>
    <t>533123221100000329660</t>
  </si>
  <si>
    <t>社会保险经费</t>
  </si>
  <si>
    <t>30110</t>
  </si>
  <si>
    <t>职工基本医疗保险缴费</t>
  </si>
  <si>
    <t>30112</t>
  </si>
  <si>
    <t>其他社会保障缴费</t>
  </si>
  <si>
    <t>533123210000000001947</t>
  </si>
  <si>
    <t>30113</t>
  </si>
  <si>
    <t>533123210000000003609</t>
  </si>
  <si>
    <t>一般公用经费</t>
  </si>
  <si>
    <t>30201</t>
  </si>
  <si>
    <t>办公费</t>
  </si>
  <si>
    <t>533123241100002265640</t>
  </si>
  <si>
    <t>公用经费安排的公务接待费</t>
  </si>
  <si>
    <t>30217</t>
  </si>
  <si>
    <t>30211</t>
  </si>
  <si>
    <t>差旅费</t>
  </si>
  <si>
    <t>533123221100000353926</t>
  </si>
  <si>
    <t>公用经费安排的工会经费</t>
  </si>
  <si>
    <t>30228</t>
  </si>
  <si>
    <t>工会经费</t>
  </si>
  <si>
    <t>533123251100003773782</t>
  </si>
  <si>
    <t>公用经费安排的其他社会保障缴费</t>
  </si>
  <si>
    <t>533123221100000329682</t>
  </si>
  <si>
    <t>533123251100003772621</t>
  </si>
  <si>
    <t>机关事业单位党组织工作经费</t>
  </si>
  <si>
    <t>预算05-1表</t>
  </si>
  <si>
    <t>2025年部门项目支出预算表</t>
  </si>
  <si>
    <t>项目分类</t>
  </si>
  <si>
    <t>项目单位</t>
  </si>
  <si>
    <t>经济科目编码</t>
  </si>
  <si>
    <t>经济科目名称</t>
  </si>
  <si>
    <t>本年拨款</t>
  </si>
  <si>
    <t>其中：本次下达</t>
  </si>
  <si>
    <t>单位资金安排后期扶持项目资金</t>
  </si>
  <si>
    <t>事业发展类</t>
  </si>
  <si>
    <t>533123251100003772579</t>
  </si>
  <si>
    <t>30216</t>
  </si>
  <si>
    <t>培训费</t>
  </si>
  <si>
    <t>31005</t>
  </si>
  <si>
    <t>基础设施建设</t>
  </si>
  <si>
    <t>县搬迁办公用工作经费</t>
  </si>
  <si>
    <t>533123241100002359233</t>
  </si>
  <si>
    <t>预算05-2表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</si>
  <si>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</si>
  <si>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</si>
  <si>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</si>
  <si>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</si>
  <si>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</si>
  <si>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</si>
  <si>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</si>
  <si>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</si>
  <si>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</si>
  <si>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</si>
  <si>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</si>
  <si>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</si>
  <si>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</si>
  <si>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</si>
  <si>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</si>
  <si>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</si>
  <si>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</si>
  <si>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</si>
  <si>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</si>
  <si>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</si>
  <si>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</si>
  <si>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</si>
  <si>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年</t>
  </si>
  <si>
    <t>反映部门（单位）正常运转情况。</t>
  </si>
  <si>
    <t>满意度指标</t>
  </si>
  <si>
    <t>服务对象满意度</t>
  </si>
  <si>
    <t>单位人员满意度</t>
  </si>
  <si>
    <t>&gt;=</t>
  </si>
  <si>
    <t>90</t>
  </si>
  <si>
    <t>%</t>
  </si>
  <si>
    <t>反映部门（单位）人员对公用经费保障的满意程度。</t>
  </si>
  <si>
    <t>全口径收支纳入部门预算管理的单位，是指单位银行账户纳入财政审批管理的行政事业单位。单位全口径收支范围是指包括财政拨款或财政补助收入，以及按照相关单位财务规则规定纳入收入管理的其他非财政拨款收入，包括事业收入（含教育收费）、上级补助收入、附属单位上缴收入、经营收入、其他收入（以下统称自有资金），及其对应安排的支出，也要纳入单位的部门预算编制管理。</t>
  </si>
  <si>
    <t>质量指标</t>
  </si>
  <si>
    <t>部门运转保障率</t>
  </si>
  <si>
    <t>95</t>
  </si>
  <si>
    <t>反映部门运转保障的情况；部门运转保障率=单位实际保障金额/公用经费基本定额应保障数*100%。</t>
  </si>
  <si>
    <t>全口径收支纳入部门预算管理管理的单位，是指单位银行账户纳入财政审批管理的行政事业单位。单位全口径收支范围是指包括财政拨款或财政补助收入，以及按照相关单位财务规则规定纳入收入管理的其他非财政拨款收入，包括事业收入（含教育收费）、上级补助收入、附属单位上缴收入、经营收入、其他收入（以下统称自有资金），及其对应安排的支出，也要纳入单位的部门预算编制管理。</t>
  </si>
  <si>
    <t>时效指标</t>
  </si>
  <si>
    <t>设备维修及时率</t>
  </si>
  <si>
    <t>100</t>
  </si>
  <si>
    <t>反映费用机构事务单位设备是否及时维修维护的情况。</t>
  </si>
  <si>
    <t>年度工作任务完成率</t>
  </si>
  <si>
    <t>反映单位日常运转对单位年度工作完成的效果；年度工作任务完成率=年度完成工作任务数/任务总数*100%。</t>
  </si>
  <si>
    <t>服务单位满意程度</t>
  </si>
  <si>
    <t>&gt;</t>
  </si>
  <si>
    <t>反映服务对象的满意度</t>
  </si>
  <si>
    <t>预算06表</t>
  </si>
  <si>
    <t>政府性基金预算支出预算表</t>
  </si>
  <si>
    <t>单位名称：德宏傣族景颇族自治州残疾人联合会</t>
  </si>
  <si>
    <t>本年政府性基金预算支出</t>
  </si>
  <si>
    <t xml:space="preserve">合  计</t>
  </si>
  <si>
    <t>备注：盈江县搬迁安置办公室2025年无政府性基金预算支出预算，故公开空表。</t>
  </si>
  <si>
    <t>预算07表</t>
  </si>
  <si>
    <t>预算项目</t>
  </si>
  <si>
    <t>采购项目</t>
  </si>
  <si>
    <t>采购目录</t>
  </si>
  <si>
    <t xml:space="preserve">计量
单位</t>
  </si>
  <si>
    <t>数量</t>
  </si>
  <si>
    <t>面向中小企业预留资金</t>
  </si>
  <si>
    <t xml:space="preserve">政府性
基金</t>
  </si>
  <si>
    <t>国有资本经营收益</t>
  </si>
  <si>
    <t>财政专户管理的收入</t>
  </si>
  <si>
    <t>单位自筹</t>
  </si>
  <si>
    <t xml:space="preserve">事业单位
经营收入</t>
  </si>
  <si>
    <t>A4纸</t>
  </si>
  <si>
    <t>复印纸</t>
  </si>
  <si>
    <t>件</t>
  </si>
  <si>
    <t>预算08表</t>
  </si>
  <si>
    <t>政府购买服务项目</t>
  </si>
  <si>
    <t>政府购买服务目录</t>
  </si>
  <si>
    <t>备注：盈江县搬迁安置办公室2025年无政府购买服务预算，故公开空表。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</si>
  <si>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</si>
  <si>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</si>
  <si>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</si>
  <si>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</si>
  <si>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</si>
  <si>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</si>
  <si>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</si>
  <si>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</si>
  <si>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</si>
  <si>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</si>
  <si>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</si>
  <si>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</si>
  <si>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</si>
  <si>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</si>
  <si>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</si>
  <si>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</si>
  <si>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</si>
  <si>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</si>
  <si>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</si>
  <si>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</si>
  <si>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</si>
  <si>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备注：盈江县搬迁安置办公室2025年无县对下转移支付预算，故公开空表。</t>
  </si>
  <si>
    <t>预算09-2表</t>
  </si>
  <si>
    <t>备注：盈江县搬迁安置办公室2025年无县对下转移支付绩效目标预算，故公开空表。</t>
  </si>
  <si>
    <t>预算10表</t>
  </si>
  <si>
    <t>资产类别</t>
  </si>
  <si>
    <t>资产分类代码.名称</t>
  </si>
  <si>
    <t>资产名称</t>
  </si>
  <si>
    <t>计量单位</t>
  </si>
  <si>
    <t>财政部门批复数（元）</t>
  </si>
  <si>
    <t>单价</t>
  </si>
  <si>
    <t>金额</t>
  </si>
  <si>
    <t>备注：盈江县搬迁安置办公室2025年无新增资产配置预算，故公开空表。</t>
  </si>
  <si>
    <t>预算11表</t>
  </si>
  <si>
    <t>上级补助</t>
  </si>
  <si>
    <r>
      <rPr>
        <sz val="10"/>
        <rFont val="宋体"/>
      </rPr>
      <t>备注：盈江县搬迁安置办公室</t>
    </r>
    <r>
      <rPr>
        <sz val="10"/>
        <rFont val="Arial"/>
      </rPr>
      <t>2025</t>
    </r>
    <r>
      <rPr>
        <sz val="10"/>
        <rFont val="宋体"/>
      </rPr>
      <t>年无上级补助项目支出预算，故公开空表。</t>
    </r>
  </si>
  <si>
    <t>预算12表</t>
  </si>
  <si>
    <t>项目级次</t>
  </si>
  <si>
    <t xml:space="preserve">216 其他公用支出</t>
  </si>
  <si>
    <t>本级</t>
  </si>
  <si>
    <t xml:space="preserve">313 事业发展类</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</si>
</sst>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yyyy/mm/dd\ hh:mm:ss"/>
    <numFmt numFmtId="165" formatCode="yyyy/mm/dd"/>
    <numFmt numFmtId="166" formatCode="#,##0.00;\-#,##0.00;;@"/>
    <numFmt numFmtId="167" formatCode="hh:mm:ss"/>
    <numFmt numFmtId="168" formatCode="#,##0;\-#,##0;;@"/>
  </numFmts>
  <fonts count="40">
    <font>
      <sz val="11.000000"/>
      <color indexed="64"/>
      <name val="Calibri"/>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9.000000"/>
      <name val="宋体"/>
    </font>
    <font>
      <sz val="10.000000"/>
      <name val="宋体"/>
    </font>
    <font>
      <sz val="9.000000"/>
      <color indexed="64"/>
      <name val="宋体"/>
    </font>
    <font>
      <b/>
      <sz val="23.000000"/>
      <color indexed="64"/>
      <name val="宋体"/>
    </font>
    <font>
      <sz val="11.000000"/>
      <color indexed="64"/>
      <name val="宋体"/>
    </font>
    <font>
      <sz val="10.000000"/>
      <color indexed="64"/>
      <name val="宋体"/>
    </font>
    <font>
      <b/>
      <sz val="20.000000"/>
      <color indexed="64"/>
      <name val="宋体"/>
    </font>
    <font>
      <b/>
      <sz val="11.000000"/>
      <color indexed="64"/>
      <name val="宋体"/>
    </font>
    <font>
      <b/>
      <sz val="10.000000"/>
      <color indexed="64"/>
      <name val="宋体"/>
    </font>
    <font>
      <sz val="9.000000"/>
      <color indexed="64"/>
      <name val="SimSun"/>
    </font>
    <font>
      <b/>
      <sz val="20.000000"/>
      <color indexed="64"/>
      <name val="SimSun"/>
    </font>
    <font>
      <sz val="11.000000"/>
      <color indexed="64"/>
      <name val="SimSun"/>
    </font>
    <font>
      <sz val="10.000000"/>
      <color indexed="64"/>
      <name val="SimSun"/>
    </font>
    <font>
      <b/>
      <sz val="18.000000"/>
      <name val="Microsoft Sans Serif"/>
    </font>
    <font>
      <sz val="12.000000"/>
      <color indexed="64"/>
      <name val="宋体"/>
    </font>
    <font>
      <sz val="10.000000"/>
      <color indexed="65"/>
      <name val="宋体"/>
    </font>
    <font>
      <b/>
      <sz val="21.000000"/>
      <color indexed="64"/>
      <name val="宋体"/>
    </font>
    <font>
      <sz val="10.500000"/>
      <color indexed="64"/>
      <name val="宋体"/>
    </font>
    <font>
      <sz val="10.500000"/>
      <color indexed="65"/>
      <name val="宋体"/>
    </font>
    <font>
      <b/>
      <sz val="22.000000"/>
      <color indexed="64"/>
      <name val="宋体"/>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s>
  <borders count="22">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thin">
        <color indexed="64"/>
      </top>
      <bottom style="none"/>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none"/>
      <right style="thin">
        <color indexed="64"/>
      </right>
      <top style="thin">
        <color indexed="64"/>
      </top>
      <bottom style="none"/>
      <diagonal style="none"/>
    </border>
    <border>
      <left style="none"/>
      <right style="thin">
        <color indexed="64"/>
      </right>
      <top style="none"/>
      <bottom style="none"/>
      <diagonal style="none"/>
    </border>
    <border>
      <left style="none"/>
      <right style="none"/>
      <top style="none"/>
      <bottom style="thin">
        <color indexed="64"/>
      </bottom>
      <diagonal style="none"/>
    </border>
    <border>
      <left style="none"/>
      <right style="thin">
        <color indexed="64"/>
      </right>
      <top style="none"/>
      <bottom style="thin">
        <color indexed="64"/>
      </bottom>
      <diagonal style="none"/>
    </border>
    <border>
      <left style="thin">
        <color indexed="64"/>
      </left>
      <right style="none"/>
      <top style="none"/>
      <bottom style="thin">
        <color indexed="64"/>
      </bottom>
      <diagonal style="none"/>
    </border>
    <border>
      <left style="thin">
        <color indexed="64"/>
      </left>
      <right style="none"/>
      <top style="thin">
        <color indexed="64"/>
      </top>
      <bottom style="none"/>
      <diagonal style="none"/>
    </border>
  </borders>
  <cellStyleXfs count="59">
    <xf fontId="0" fillId="0" borderId="0" numFmtId="0" applyNumberFormat="1" applyFont="1" applyFill="1" applyBorder="1">
      <alignment vertical="top"/>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20" fillId="0" borderId="9" numFmtId="164" applyNumberFormat="1" applyFont="1" applyFill="1" applyBorder="1">
      <alignment horizontal="right" vertical="center"/>
    </xf>
    <xf fontId="20" fillId="0" borderId="9" numFmtId="165" applyNumberFormat="1" applyFont="1" applyFill="1" applyBorder="1">
      <alignment horizontal="right" vertical="center"/>
    </xf>
    <xf fontId="20" fillId="0" borderId="9" numFmtId="10" applyNumberFormat="1" applyFont="1" applyFill="1" applyBorder="1">
      <alignment horizontal="right" vertical="center"/>
    </xf>
    <xf fontId="20" fillId="0" borderId="9" numFmtId="166" applyNumberFormat="1" applyFont="1" applyFill="1" applyBorder="1">
      <alignment horizontal="right" vertical="center"/>
    </xf>
    <xf fontId="20" fillId="0" borderId="9" numFmtId="49" applyNumberFormat="1" applyFont="1" applyFill="1" applyBorder="1">
      <alignment horizontal="left" vertical="center" wrapText="1"/>
    </xf>
    <xf fontId="20" fillId="0" borderId="9" numFmtId="166" applyNumberFormat="1" applyFont="1" applyFill="1" applyBorder="1">
      <alignment horizontal="right" vertical="center"/>
    </xf>
    <xf fontId="20" fillId="0" borderId="9" numFmtId="167" applyNumberFormat="1" applyFont="1" applyFill="1" applyBorder="1">
      <alignment horizontal="right" vertical="center"/>
    </xf>
    <xf fontId="20" fillId="0" borderId="9" numFmtId="168" applyNumberFormat="1" applyFont="1" applyFill="1" applyBorder="1">
      <alignment horizontal="right" vertical="center"/>
    </xf>
    <xf fontId="20" fillId="0" borderId="0" numFmtId="0" applyNumberFormat="1" applyFont="1" applyFill="1" applyBorder="1">
      <alignment vertical="top"/>
      <protection locked="0"/>
    </xf>
    <xf fontId="21" fillId="0" borderId="0" numFmtId="0" applyNumberFormat="1" applyFont="1" applyFill="1" applyBorder="1"/>
  </cellStyleXfs>
  <cellXfs count="166">
    <xf fontId="0" fillId="0" borderId="0" numFmtId="0" xfId="0" applyAlignment="1">
      <alignment vertical="top"/>
    </xf>
    <xf fontId="22" fillId="0" borderId="0" numFmtId="49" xfId="53" applyNumberFormat="1" applyFont="1" applyAlignment="1">
      <alignment horizontal="left" vertical="center" wrapText="1"/>
    </xf>
    <xf fontId="22" fillId="0" borderId="0" numFmtId="49" xfId="53" applyNumberFormat="1" applyFont="1" applyAlignment="1">
      <alignment horizontal="right" vertical="center" wrapText="1"/>
    </xf>
    <xf fontId="23" fillId="0" borderId="0" numFmtId="49" xfId="0" applyNumberFormat="1" applyFont="1" applyAlignment="1">
      <alignment horizontal="center" vertical="center" wrapText="1"/>
    </xf>
    <xf fontId="22" fillId="0" borderId="9" numFmtId="49" xfId="53" applyNumberFormat="1" applyFont="1" applyBorder="1" applyAlignment="1">
      <alignment horizontal="left" vertical="center" wrapText="1"/>
    </xf>
    <xf fontId="22" fillId="0" borderId="9" numFmtId="49" xfId="53" applyNumberFormat="1" applyFont="1" applyBorder="1" applyAlignment="1">
      <alignment horizontal="center" vertical="center" wrapText="1"/>
    </xf>
    <xf fontId="22" fillId="0" borderId="9" numFmtId="49" xfId="53" applyNumberFormat="1" applyFont="1" applyBorder="1" applyAlignment="1">
      <alignment horizontal="right" vertical="center" wrapText="1"/>
    </xf>
    <xf fontId="22" fillId="0" borderId="9" numFmtId="166" xfId="54" applyNumberFormat="1" applyFont="1" applyBorder="1" applyAlignment="1">
      <alignment horizontal="right" vertical="center"/>
    </xf>
    <xf fontId="24" fillId="0" borderId="0" numFmtId="0" xfId="0" applyFont="1" applyAlignment="1">
      <alignment vertical="center"/>
    </xf>
    <xf fontId="20" fillId="0" borderId="0" numFmtId="0" xfId="0" applyFont="1" applyAlignment="1" applyProtection="1">
      <alignment vertical="top"/>
      <protection locked="0"/>
    </xf>
    <xf fontId="25" fillId="0" borderId="0" numFmtId="0" xfId="0" applyFont="1" applyAlignment="1">
      <alignment vertical="top"/>
    </xf>
    <xf fontId="25" fillId="0" borderId="0" numFmtId="0" xfId="0" applyFont="1" applyAlignment="1">
      <alignment horizontal="right" vertical="center"/>
    </xf>
    <xf fontId="23" fillId="0" borderId="0" numFmtId="0" xfId="0" applyFont="1" applyAlignment="1">
      <alignment horizontal="center" vertical="center"/>
    </xf>
    <xf fontId="24" fillId="0" borderId="0" numFmtId="0" xfId="0" applyFont="1" applyAlignment="1">
      <alignment horizontal="left" vertical="center"/>
    </xf>
    <xf fontId="25" fillId="0" borderId="0" numFmtId="0" xfId="0" applyFont="1" applyAlignment="1">
      <alignment vertical="center"/>
    </xf>
    <xf fontId="24" fillId="0" borderId="10" numFmtId="0" xfId="0" applyFont="1" applyBorder="1" applyAlignment="1">
      <alignment horizontal="center" vertical="center" wrapText="1"/>
    </xf>
    <xf fontId="24" fillId="0" borderId="11" numFmtId="0" xfId="0" applyFont="1" applyBorder="1" applyAlignment="1">
      <alignment horizontal="center" vertical="center" wrapText="1"/>
    </xf>
    <xf fontId="24" fillId="0" borderId="12" numFmtId="0" xfId="0" applyFont="1" applyBorder="1" applyAlignment="1">
      <alignment horizontal="center" vertical="center" wrapText="1"/>
    </xf>
    <xf fontId="24" fillId="0" borderId="12" numFmtId="0" xfId="0" applyFont="1" applyBorder="1" applyAlignment="1">
      <alignment horizontal="center" vertical="center"/>
    </xf>
    <xf fontId="24" fillId="0" borderId="13" numFmtId="0" xfId="0" applyFont="1" applyBorder="1" applyAlignment="1">
      <alignment horizontal="center" vertical="center" wrapText="1"/>
    </xf>
    <xf fontId="24" fillId="0" borderId="14" numFmtId="0" xfId="0" applyFont="1" applyBorder="1" applyAlignment="1">
      <alignment horizontal="center" vertical="center" wrapText="1"/>
    </xf>
    <xf fontId="25" fillId="0" borderId="0" numFmtId="0" xfId="0" applyFont="1" applyAlignment="1">
      <alignment horizontal="center" vertical="center"/>
    </xf>
    <xf fontId="24" fillId="0" borderId="15" numFmtId="0" xfId="0" applyFont="1" applyBorder="1" applyAlignment="1">
      <alignment horizontal="center" vertical="center"/>
    </xf>
    <xf fontId="24" fillId="0" borderId="14" numFmtId="0" xfId="0" applyFont="1" applyBorder="1" applyAlignment="1">
      <alignment horizontal="center" vertical="center"/>
    </xf>
    <xf fontId="24" fillId="0" borderId="9" numFmtId="0" xfId="0" applyFont="1" applyBorder="1" applyAlignment="1">
      <alignment horizontal="center" vertical="center"/>
    </xf>
    <xf fontId="24" fillId="0" borderId="9" numFmtId="0" xfId="0" applyFont="1" applyBorder="1" applyAlignment="1" applyProtection="1">
      <alignment horizontal="center" vertical="center" wrapText="1"/>
      <protection locked="0"/>
    </xf>
    <xf fontId="24" fillId="0" borderId="10" numFmtId="0" xfId="0" applyFont="1" applyBorder="1" applyAlignment="1" applyProtection="1">
      <alignment horizontal="center" vertical="center" wrapText="1"/>
      <protection locked="0"/>
    </xf>
    <xf fontId="24" fillId="0" borderId="9" numFmtId="0" xfId="0" applyFont="1" applyBorder="1" applyAlignment="1" applyProtection="1">
      <alignment horizontal="center" vertical="center"/>
      <protection locked="0"/>
    </xf>
    <xf fontId="20" fillId="0" borderId="9" numFmtId="0" xfId="0" applyFont="1" applyBorder="1" applyAlignment="1">
      <alignment vertical="center" wrapText="1"/>
    </xf>
    <xf fontId="20" fillId="0" borderId="9" numFmtId="166" xfId="54" applyNumberFormat="1" applyFont="1" applyBorder="1" applyAlignment="1" applyProtection="1">
      <alignment horizontal="right" vertical="center"/>
      <protection locked="0"/>
    </xf>
    <xf fontId="24" fillId="0" borderId="11" numFmtId="0" xfId="0" applyFont="1" applyBorder="1" applyAlignment="1">
      <alignment horizontal="center" vertical="center"/>
    </xf>
    <xf fontId="24" fillId="0" borderId="13" numFmtId="0" xfId="0" applyFont="1" applyBorder="1" applyAlignment="1">
      <alignment vertical="center"/>
    </xf>
    <xf fontId="20" fillId="0" borderId="9" numFmtId="166" xfId="0" applyNumberFormat="1" applyFont="1" applyBorder="1" applyAlignment="1" applyProtection="1">
      <alignment horizontal="right" vertical="center"/>
      <protection locked="0"/>
    </xf>
    <xf fontId="22" fillId="0" borderId="0" numFmtId="0" xfId="53" applyFont="1" applyAlignment="1">
      <alignment horizontal="left" vertical="center"/>
    </xf>
    <xf fontId="22" fillId="0" borderId="0" numFmtId="0" xfId="0" applyFont="1" applyAlignment="1">
      <alignment horizontal="right" vertical="center"/>
    </xf>
    <xf fontId="23" fillId="0" borderId="0" numFmtId="0" xfId="53" applyFont="1" applyAlignment="1">
      <alignment horizontal="center" vertical="center"/>
    </xf>
    <xf fontId="22" fillId="0" borderId="9" numFmtId="0" xfId="53" applyFont="1" applyBorder="1" applyAlignment="1">
      <alignment horizontal="center" vertical="center" wrapText="1"/>
    </xf>
    <xf fontId="22" fillId="0" borderId="9" numFmtId="0" xfId="0" applyFont="1" applyBorder="1" applyAlignment="1">
      <alignment horizontal="center" vertical="center"/>
    </xf>
    <xf fontId="22" fillId="0" borderId="9" numFmtId="0" xfId="53" applyFont="1" applyBorder="1" applyAlignment="1">
      <alignment horizontal="left" vertical="center" wrapText="1"/>
    </xf>
    <xf fontId="22" fillId="0" borderId="9" numFmtId="0" xfId="53" applyFont="1" applyBorder="1" applyAlignment="1">
      <alignment horizontal="left" indent="1" vertical="center" wrapText="1"/>
    </xf>
    <xf fontId="22" fillId="0" borderId="9" numFmtId="0" xfId="53" applyFont="1" applyBorder="1" applyAlignment="1">
      <alignment horizontal="left" indent="2" vertical="center" wrapText="1"/>
    </xf>
    <xf fontId="26" fillId="0" borderId="0" numFmtId="0" xfId="0" applyFont="1" applyAlignment="1">
      <alignment horizontal="center" vertical="center"/>
    </xf>
    <xf fontId="27" fillId="0" borderId="0" numFmtId="0" xfId="0" applyFont="1" applyAlignment="1">
      <alignment horizontal="center" vertical="center"/>
    </xf>
    <xf fontId="25" fillId="0" borderId="0" numFmtId="0" xfId="0" applyFont="1" applyAlignment="1">
      <alignment horizontal="right"/>
    </xf>
    <xf fontId="24" fillId="0" borderId="13" numFmtId="0" xfId="0" applyFont="1" applyBorder="1" applyAlignment="1">
      <alignment horizontal="center" vertical="center"/>
    </xf>
    <xf fontId="24" fillId="0" borderId="10" numFmtId="0" xfId="0" applyFont="1" applyBorder="1" applyAlignment="1">
      <alignment horizontal="center" vertical="center"/>
    </xf>
    <xf fontId="24" fillId="0" borderId="15" numFmtId="0" xfId="0" applyFont="1" applyBorder="1" applyAlignment="1">
      <alignment horizontal="center" vertical="center" wrapText="1"/>
    </xf>
    <xf fontId="24" fillId="0" borderId="9" numFmtId="0" xfId="0" applyFont="1" applyBorder="1" applyAlignment="1">
      <alignment vertical="center"/>
    </xf>
    <xf fontId="24" fillId="0" borderId="9" numFmtId="0" xfId="0" applyFont="1" applyBorder="1" applyAlignment="1">
      <alignment horizontal="left" vertical="center"/>
    </xf>
    <xf fontId="24" fillId="0" borderId="9" numFmtId="0" xfId="0" applyFont="1" applyBorder="1" applyAlignment="1" applyProtection="1">
      <alignment vertical="center"/>
      <protection locked="0"/>
    </xf>
    <xf fontId="25" fillId="0" borderId="15" numFmtId="0" xfId="0" applyFont="1" applyBorder="1" applyAlignment="1">
      <alignment vertical="center"/>
    </xf>
    <xf fontId="28" fillId="0" borderId="9" numFmtId="0" xfId="0" applyFont="1" applyBorder="1" applyAlignment="1">
      <alignment horizontal="center" vertical="center"/>
    </xf>
    <xf fontId="29" fillId="0" borderId="0" numFmtId="49" xfId="53" applyNumberFormat="1" applyFont="1" applyAlignment="1">
      <alignment horizontal="left" vertical="center" wrapText="1"/>
    </xf>
    <xf fontId="29" fillId="0" borderId="0" numFmtId="49" xfId="53" applyNumberFormat="1" applyFont="1" applyAlignment="1">
      <alignment horizontal="right" vertical="center" wrapText="1"/>
    </xf>
    <xf fontId="30" fillId="0" borderId="0" numFmtId="49" xfId="0" applyNumberFormat="1" applyFont="1" applyAlignment="1">
      <alignment horizontal="center" vertical="center" wrapText="1"/>
    </xf>
    <xf fontId="31" fillId="0" borderId="0" numFmtId="49" xfId="0" applyNumberFormat="1" applyFont="1" applyAlignment="1">
      <alignment horizontal="left" vertical="center" wrapText="1"/>
    </xf>
    <xf fontId="32" fillId="0" borderId="9" numFmtId="49" xfId="53" applyNumberFormat="1" applyFont="1" applyBorder="1" applyAlignment="1">
      <alignment horizontal="center" vertical="center" wrapText="1"/>
    </xf>
    <xf fontId="32" fillId="0" borderId="9" numFmtId="49" xfId="53" applyNumberFormat="1" applyFont="1" applyBorder="1" applyAlignment="1">
      <alignment horizontal="left" vertical="center" wrapText="1"/>
    </xf>
    <xf fontId="32" fillId="0" borderId="9" numFmtId="166" xfId="54" applyNumberFormat="1" applyFont="1" applyBorder="1" applyAlignment="1">
      <alignment horizontal="right" vertical="center"/>
    </xf>
    <xf fontId="32" fillId="0" borderId="9" numFmtId="49" xfId="53" applyNumberFormat="1" applyFont="1" applyBorder="1" applyAlignment="1">
      <alignment horizontal="left" indent="1" vertical="center" wrapText="1"/>
    </xf>
    <xf fontId="32" fillId="0" borderId="9" numFmtId="49" xfId="53" applyNumberFormat="1" applyFont="1" applyBorder="1" applyAlignment="1">
      <alignment horizontal="left" indent="2" vertical="center" wrapText="1"/>
    </xf>
    <xf fontId="25" fillId="0" borderId="0" numFmtId="0" xfId="0" applyFont="1" applyAlignment="1">
      <alignment horizontal="center" wrapText="1"/>
    </xf>
    <xf fontId="25" fillId="0" borderId="0" numFmtId="0" xfId="0" applyFont="1" applyAlignment="1">
      <alignment wrapText="1"/>
    </xf>
    <xf fontId="25" fillId="0" borderId="0" numFmtId="0" xfId="0" applyFont="1" applyAlignment="1">
      <alignment horizontal="right" wrapText="1"/>
    </xf>
    <xf fontId="33" fillId="0" borderId="0" numFmtId="0" xfId="0" applyFont="1" applyAlignment="1">
      <alignment horizontal="center" vertical="center" wrapText="1"/>
    </xf>
    <xf fontId="24" fillId="0" borderId="0" numFmtId="0" xfId="0" applyFont="1" applyAlignment="1">
      <alignment horizontal="left" wrapText="1"/>
    </xf>
    <xf fontId="25" fillId="0" borderId="0" numFmtId="0" xfId="0" applyFont="1"/>
    <xf fontId="34" fillId="0" borderId="9" numFmtId="0" xfId="0" applyFont="1" applyBorder="1" applyAlignment="1">
      <alignment horizontal="center" vertical="center" wrapText="1"/>
    </xf>
    <xf fontId="34" fillId="0" borderId="11" numFmtId="0" xfId="0" applyFont="1" applyBorder="1" applyAlignment="1">
      <alignment horizontal="center" vertical="center" wrapText="1"/>
    </xf>
    <xf fontId="34" fillId="0" borderId="9" numFmtId="4" xfId="0" applyNumberFormat="1" applyFont="1" applyBorder="1" applyAlignment="1">
      <alignment vertical="center"/>
    </xf>
    <xf fontId="34" fillId="0" borderId="11" numFmtId="4" xfId="0" applyNumberFormat="1" applyFont="1" applyBorder="1" applyAlignment="1">
      <alignment vertical="center"/>
    </xf>
    <xf fontId="31" fillId="0" borderId="0" numFmtId="0" xfId="0" applyFont="1" applyAlignment="1">
      <alignment vertical="top"/>
    </xf>
    <xf fontId="31" fillId="0" borderId="0" numFmtId="0" xfId="0" applyFont="1" applyAlignment="1">
      <alignment horizontal="right" vertical="center"/>
    </xf>
    <xf fontId="30" fillId="0" borderId="0" numFmtId="0" xfId="0" applyFont="1" applyAlignment="1">
      <alignment horizontal="center" vertical="center"/>
    </xf>
    <xf fontId="31" fillId="0" borderId="9" numFmtId="0" xfId="0" applyFont="1" applyBorder="1" applyAlignment="1">
      <alignment horizontal="center" vertical="center" wrapText="1"/>
    </xf>
    <xf fontId="31" fillId="0" borderId="9" numFmtId="0" xfId="0" applyFont="1" applyBorder="1" applyAlignment="1">
      <alignment horizontal="center" vertical="center"/>
    </xf>
    <xf fontId="29" fillId="0" borderId="0" numFmtId="49" xfId="0" applyNumberFormat="1" applyFont="1" applyAlignment="1">
      <alignment horizontal="right" vertical="center" wrapText="1"/>
    </xf>
    <xf fontId="30" fillId="0" borderId="0" numFmtId="49" xfId="53" applyNumberFormat="1" applyFont="1" applyAlignment="1">
      <alignment horizontal="center" vertical="center" wrapText="1"/>
    </xf>
    <xf fontId="29" fillId="0" borderId="0" numFmtId="49" xfId="0" applyNumberFormat="1" applyFont="1" applyAlignment="1">
      <alignment horizontal="left" vertical="center" wrapText="1"/>
    </xf>
    <xf fontId="29" fillId="0" borderId="0" numFmtId="49" xfId="0" applyNumberFormat="1" applyFont="1" applyAlignment="1">
      <alignment horizontal="center" vertical="center" wrapText="1"/>
    </xf>
    <xf fontId="29" fillId="0" borderId="9" numFmtId="49" xfId="0" applyNumberFormat="1" applyFont="1" applyBorder="1" applyAlignment="1">
      <alignment horizontal="center" vertical="center" wrapText="1"/>
    </xf>
    <xf fontId="29" fillId="0" borderId="9" numFmtId="49" xfId="53" applyNumberFormat="1" applyFont="1" applyBorder="1" applyAlignment="1">
      <alignment horizontal="center" vertical="center" wrapText="1"/>
    </xf>
    <xf fontId="29" fillId="0" borderId="9" numFmtId="49" xfId="53" applyNumberFormat="1" applyFont="1" applyBorder="1" applyAlignment="1">
      <alignment horizontal="left" vertical="center" wrapText="1"/>
    </xf>
    <xf fontId="35" fillId="0" borderId="0" numFmtId="0" xfId="0" applyFont="1" applyAlignment="1" applyProtection="1">
      <alignment horizontal="right"/>
      <protection locked="0"/>
    </xf>
    <xf fontId="35" fillId="0" borderId="0" numFmtId="49" xfId="0" applyNumberFormat="1" applyFont="1" applyProtection="1">
      <protection locked="0"/>
    </xf>
    <xf fontId="22" fillId="0" borderId="0" numFmtId="0" xfId="0" applyFont="1" applyAlignment="1">
      <alignment horizontal="right"/>
    </xf>
    <xf fontId="36" fillId="0" borderId="0" numFmtId="0" xfId="0" applyFont="1" applyAlignment="1" applyProtection="1">
      <alignment horizontal="center" vertical="center" wrapText="1"/>
      <protection locked="0"/>
    </xf>
    <xf fontId="36" fillId="0" borderId="0" numFmtId="0" xfId="0" applyFont="1" applyAlignment="1" applyProtection="1">
      <alignment horizontal="center" vertical="center"/>
      <protection locked="0"/>
    </xf>
    <xf fontId="36" fillId="0" borderId="0" numFmtId="0" xfId="0" applyFont="1" applyAlignment="1">
      <alignment horizontal="center" vertical="center"/>
    </xf>
    <xf fontId="37" fillId="0" borderId="0" numFmtId="0" xfId="0" applyFont="1" applyAlignment="1" applyProtection="1">
      <alignment horizontal="left" vertical="center"/>
      <protection locked="0"/>
    </xf>
    <xf fontId="38" fillId="0" borderId="0" numFmtId="0" xfId="0" applyFont="1" applyAlignment="1" applyProtection="1">
      <alignment horizontal="right"/>
      <protection locked="0"/>
    </xf>
    <xf fontId="24" fillId="0" borderId="9" numFmtId="49" xfId="0" applyNumberFormat="1" applyFont="1" applyBorder="1" applyAlignment="1" applyProtection="1">
      <alignment horizontal="center" vertical="center" wrapText="1"/>
      <protection locked="0"/>
    </xf>
    <xf fontId="24" fillId="0" borderId="9" numFmtId="49" xfId="0" applyNumberFormat="1" applyFont="1" applyBorder="1" applyAlignment="1" applyProtection="1">
      <alignment horizontal="center" vertical="center"/>
      <protection locked="0"/>
    </xf>
    <xf fontId="22" fillId="0" borderId="9" numFmtId="4" xfId="0" applyNumberFormat="1" applyFont="1" applyBorder="1" applyAlignment="1" applyProtection="1">
      <alignment horizontal="right" vertical="center"/>
      <protection locked="0"/>
    </xf>
    <xf fontId="22" fillId="0" borderId="9" numFmtId="4" xfId="0" applyNumberFormat="1" applyFont="1" applyBorder="1" applyAlignment="1" applyProtection="1">
      <alignment horizontal="right" vertical="center" wrapText="1"/>
      <protection locked="0"/>
    </xf>
    <xf fontId="22" fillId="0" borderId="9" numFmtId="0" xfId="0" applyFont="1" applyBorder="1" applyAlignment="1" applyProtection="1">
      <alignment horizontal="left" vertical="center" wrapText="1"/>
      <protection locked="0"/>
    </xf>
    <xf fontId="25" fillId="0" borderId="9" numFmtId="0" xfId="0" applyFont="1" applyBorder="1" applyAlignment="1" applyProtection="1">
      <alignment horizontal="center" vertical="center"/>
      <protection locked="0"/>
    </xf>
    <xf fontId="24" fillId="0" borderId="0" numFmtId="0" xfId="0" applyFont="1" applyAlignment="1">
      <alignment vertical="top"/>
    </xf>
    <xf fontId="22" fillId="0" borderId="0" numFmtId="0" xfId="0" applyFont="1" applyAlignment="1" applyProtection="1">
      <alignment horizontal="right" vertical="center"/>
      <protection locked="0"/>
    </xf>
    <xf fontId="39" fillId="0" borderId="0" numFmtId="0" xfId="0" applyFont="1" applyAlignment="1">
      <alignment horizontal="center" vertical="center" wrapText="1"/>
    </xf>
    <xf fontId="23" fillId="0" borderId="0" numFmtId="0" xfId="0" applyFont="1" applyAlignment="1" applyProtection="1">
      <alignment horizontal="center" vertical="center"/>
      <protection locked="0"/>
    </xf>
    <xf fontId="22" fillId="0" borderId="0" numFmtId="0" xfId="0" applyFont="1" applyAlignment="1">
      <alignment horizontal="left" vertical="center"/>
    </xf>
    <xf fontId="24" fillId="0" borderId="0" numFmtId="0" xfId="0" applyFont="1"/>
    <xf fontId="22" fillId="0" borderId="0" numFmtId="0" xfId="0" applyFont="1" applyAlignment="1" applyProtection="1">
      <alignment horizontal="right"/>
      <protection locked="0"/>
    </xf>
    <xf fontId="24" fillId="0" borderId="16" numFmtId="0" xfId="0" applyFont="1" applyBorder="1" applyAlignment="1">
      <alignment horizontal="center" vertical="center" wrapText="1"/>
    </xf>
    <xf fontId="24" fillId="0" borderId="12" numFmtId="0" xfId="0" applyFont="1" applyBorder="1" applyAlignment="1" applyProtection="1">
      <alignment horizontal="center" vertical="center" wrapText="1"/>
      <protection locked="0"/>
    </xf>
    <xf fontId="24" fillId="0" borderId="12" numFmtId="0" xfId="0" applyFont="1" applyBorder="1" applyAlignment="1" applyProtection="1">
      <alignment horizontal="center" vertical="center"/>
      <protection locked="0"/>
    </xf>
    <xf fontId="24" fillId="0" borderId="17" numFmtId="0" xfId="0" applyFont="1" applyBorder="1" applyAlignment="1">
      <alignment horizontal="center" vertical="center" wrapText="1"/>
    </xf>
    <xf fontId="24" fillId="0" borderId="17" numFmtId="0" xfId="0" applyFont="1" applyBorder="1" applyAlignment="1" applyProtection="1">
      <alignment horizontal="center" vertical="center" wrapText="1"/>
      <protection locked="0"/>
    </xf>
    <xf fontId="24" fillId="0" borderId="18" numFmtId="0" xfId="0" applyFont="1" applyBorder="1" applyAlignment="1">
      <alignment horizontal="center" vertical="center" wrapText="1"/>
    </xf>
    <xf fontId="24" fillId="0" borderId="18" numFmtId="0" xfId="0" applyFont="1" applyBorder="1" applyAlignment="1" applyProtection="1">
      <alignment horizontal="center" vertical="center"/>
      <protection locked="0"/>
    </xf>
    <xf fontId="24" fillId="0" borderId="18" numFmtId="0" xfId="0" applyFont="1" applyBorder="1" applyAlignment="1" applyProtection="1">
      <alignment horizontal="center" vertical="center" wrapText="1"/>
      <protection locked="0"/>
    </xf>
    <xf fontId="24" fillId="0" borderId="19" numFmtId="0" xfId="0" applyFont="1" applyBorder="1" applyAlignment="1">
      <alignment horizontal="center" vertical="center" wrapText="1"/>
    </xf>
    <xf fontId="24" fillId="0" borderId="19" numFmtId="0" xfId="0" applyFont="1" applyBorder="1" applyAlignment="1" applyProtection="1">
      <alignment horizontal="center" vertical="center" wrapText="1"/>
      <protection locked="0"/>
    </xf>
    <xf fontId="24" fillId="0" borderId="19" numFmtId="0" xfId="0" applyFont="1" applyBorder="1" applyAlignment="1">
      <alignment horizontal="center" vertical="center"/>
    </xf>
    <xf fontId="24" fillId="0" borderId="19" numFmtId="0" xfId="0" applyFont="1" applyBorder="1" applyAlignment="1" applyProtection="1">
      <alignment horizontal="center" vertical="center"/>
      <protection locked="0"/>
    </xf>
    <xf fontId="22" fillId="0" borderId="15" numFmtId="0" xfId="0" applyFont="1" applyBorder="1" applyAlignment="1">
      <alignment horizontal="left" vertical="center" wrapText="1"/>
    </xf>
    <xf fontId="22" fillId="0" borderId="19" numFmtId="0" xfId="0" applyFont="1" applyBorder="1" applyAlignment="1">
      <alignment horizontal="left" vertical="center" wrapText="1"/>
    </xf>
    <xf fontId="22" fillId="0" borderId="19" numFmtId="0" xfId="0" applyFont="1" applyBorder="1" applyAlignment="1">
      <alignment horizontal="left" vertical="center"/>
    </xf>
    <xf fontId="22" fillId="0" borderId="19" numFmtId="0" xfId="0" applyFont="1" applyBorder="1" applyAlignment="1">
      <alignment horizontal="right" vertical="center"/>
    </xf>
    <xf fontId="22" fillId="0" borderId="20" numFmtId="0" xfId="0" applyFont="1" applyBorder="1" applyAlignment="1">
      <alignment horizontal="center" vertical="center"/>
    </xf>
    <xf fontId="22" fillId="0" borderId="18" numFmtId="0" xfId="0" applyFont="1" applyBorder="1" applyAlignment="1">
      <alignment horizontal="left" vertical="center"/>
    </xf>
    <xf fontId="24" fillId="0" borderId="9" numFmtId="0" xfId="0" applyFont="1" applyBorder="1" applyAlignment="1">
      <alignment vertical="center" wrapText="1"/>
    </xf>
    <xf fontId="24" fillId="0" borderId="12" numFmtId="0" xfId="0" applyFont="1" applyBorder="1" applyAlignment="1">
      <alignment vertical="center"/>
    </xf>
    <xf fontId="1" fillId="0" borderId="0" numFmtId="0" xfId="0" applyFont="1" applyAlignment="1">
      <alignment vertical="center"/>
    </xf>
    <xf fontId="25" fillId="0" borderId="0" numFmtId="0" xfId="0" applyFont="1" applyAlignment="1" applyProtection="1">
      <alignment horizontal="right" vertical="center"/>
      <protection locked="0"/>
    </xf>
    <xf fontId="24" fillId="0" borderId="0" numFmtId="0" xfId="0" applyFont="1" applyAlignment="1">
      <alignment horizontal="right"/>
    </xf>
    <xf fontId="25" fillId="0" borderId="0" numFmtId="0" xfId="0" applyFont="1" applyAlignment="1" applyProtection="1">
      <alignment horizontal="right"/>
      <protection locked="0"/>
    </xf>
    <xf fontId="22" fillId="0" borderId="0" numFmtId="0" xfId="0" applyFont="1" applyAlignment="1">
      <alignment horizontal="left" vertical="center" wrapText="1"/>
    </xf>
    <xf fontId="24" fillId="0" borderId="0" numFmtId="0" xfId="0" applyFont="1" applyAlignment="1">
      <alignment wrapText="1"/>
    </xf>
    <xf fontId="24" fillId="0" borderId="21" numFmtId="0" xfId="0" applyFont="1" applyBorder="1" applyAlignment="1" applyProtection="1">
      <alignment horizontal="center" vertical="center" wrapText="1"/>
      <protection locked="0"/>
    </xf>
    <xf fontId="24" fillId="0" borderId="9" numFmtId="0" xfId="0" applyFont="1" applyBorder="1" applyAlignment="1">
      <alignment horizontal="center" vertical="center" wrapText="1"/>
    </xf>
    <xf fontId="24" fillId="0" borderId="9" numFmtId="3" xfId="0" applyNumberFormat="1" applyFont="1" applyBorder="1" applyAlignment="1">
      <alignment horizontal="center" vertical="center"/>
    </xf>
    <xf fontId="24" fillId="0" borderId="11" numFmtId="3" xfId="0" applyNumberFormat="1" applyFont="1" applyBorder="1" applyAlignment="1" applyProtection="1">
      <alignment horizontal="center" vertical="center"/>
      <protection locked="0"/>
    </xf>
    <xf fontId="24" fillId="0" borderId="9" numFmtId="3" xfId="0" applyNumberFormat="1" applyFont="1" applyBorder="1" applyAlignment="1" applyProtection="1">
      <alignment horizontal="center" vertical="center"/>
      <protection locked="0"/>
    </xf>
    <xf fontId="22" fillId="0" borderId="9" numFmtId="0" xfId="0" applyFont="1" applyBorder="1" applyAlignment="1">
      <alignment horizontal="left" vertical="center" wrapText="1"/>
    </xf>
    <xf fontId="22" fillId="0" borderId="11" numFmtId="4" xfId="0" applyNumberFormat="1" applyFont="1" applyBorder="1" applyAlignment="1" applyProtection="1">
      <alignment horizontal="right" vertical="center"/>
      <protection locked="0"/>
    </xf>
    <xf fontId="22" fillId="0" borderId="9" numFmtId="0" xfId="0" applyFont="1" applyBorder="1" applyAlignment="1" applyProtection="1">
      <alignment horizontal="right" vertical="center"/>
      <protection locked="0"/>
    </xf>
    <xf fontId="25" fillId="0" borderId="9" numFmtId="0" xfId="0" applyFont="1" applyBorder="1"/>
    <xf fontId="22" fillId="0" borderId="9" numFmtId="0" xfId="0" applyFont="1" applyBorder="1" applyAlignment="1" applyProtection="1">
      <alignment vertical="top"/>
      <protection locked="0"/>
    </xf>
    <xf fontId="22" fillId="0" borderId="9" numFmtId="0" xfId="0" applyFont="1" applyBorder="1" applyAlignment="1" applyProtection="1">
      <alignment horizontal="center" vertical="center" wrapText="1"/>
      <protection locked="0"/>
    </xf>
    <xf fontId="21" fillId="0" borderId="0" numFmtId="0" xfId="57" applyFont="1" applyProtection="1"/>
    <xf fontId="39" fillId="0" borderId="0" numFmtId="0" xfId="0" applyFont="1" applyAlignment="1">
      <alignment horizontal="center" vertical="center"/>
    </xf>
    <xf fontId="22" fillId="0" borderId="0" numFmtId="0" xfId="0" applyFont="1" applyAlignment="1" applyProtection="1">
      <alignment horizontal="left" vertical="center"/>
      <protection locked="0"/>
    </xf>
    <xf fontId="22" fillId="0" borderId="0" numFmtId="0" xfId="0" applyFont="1" applyAlignment="1" applyProtection="1">
      <alignment vertical="top"/>
      <protection locked="0"/>
    </xf>
    <xf fontId="22" fillId="0" borderId="9" numFmtId="0" xfId="0" applyFont="1" applyBorder="1" applyAlignment="1">
      <alignment vertical="center" wrapText="1"/>
    </xf>
    <xf fontId="22" fillId="0" borderId="9" numFmtId="0" xfId="0" applyFont="1" applyBorder="1" applyAlignment="1">
      <alignment horizontal="center" vertical="center" wrapText="1"/>
    </xf>
    <xf fontId="22" fillId="0" borderId="9" numFmtId="0" xfId="0" applyFont="1" applyBorder="1" applyAlignment="1" applyProtection="1">
      <alignment horizontal="center" vertical="center"/>
      <protection locked="0"/>
    </xf>
    <xf fontId="21" fillId="0" borderId="0" numFmtId="0" xfId="57" applyFont="1" applyAlignment="1" applyProtection="1">
      <alignment vertical="center"/>
    </xf>
    <xf fontId="22" fillId="0" borderId="9" numFmtId="0" xfId="0" applyFont="1" applyBorder="1" applyAlignment="1">
      <alignment horizontal="right" vertical="center" wrapText="1"/>
    </xf>
    <xf fontId="22" fillId="0" borderId="9" numFmtId="0" xfId="0" applyFont="1" applyBorder="1" applyAlignment="1">
      <alignment horizontal="right" vertical="center"/>
    </xf>
    <xf fontId="22" fillId="0" borderId="13" numFmtId="0" xfId="0" applyFont="1" applyBorder="1" applyAlignment="1" applyProtection="1">
      <alignment vertical="center" wrapText="1"/>
      <protection locked="0"/>
    </xf>
    <xf fontId="22" fillId="0" borderId="9" numFmtId="0" xfId="0" applyFont="1" applyBorder="1" applyAlignment="1" applyProtection="1">
      <alignment horizontal="right" vertical="center" wrapText="1"/>
      <protection locked="0"/>
    </xf>
    <xf fontId="21" fillId="0" borderId="0" numFmtId="0" xfId="58" applyFont="1" applyAlignment="1">
      <alignment vertical="center"/>
    </xf>
    <xf fontId="25" fillId="0" borderId="0" numFmtId="49" xfId="0" applyNumberFormat="1" applyFont="1"/>
    <xf fontId="25" fillId="0" borderId="9" numFmtId="0" xfId="0" applyFont="1" applyBorder="1" applyAlignment="1">
      <alignment horizontal="center" vertical="center"/>
    </xf>
    <xf fontId="25" fillId="0" borderId="9" numFmtId="0" xfId="0" applyFont="1" applyBorder="1" applyAlignment="1" applyProtection="1">
      <alignment horizontal="center" vertical="center" wrapText="1"/>
      <protection locked="0"/>
    </xf>
    <xf fontId="22" fillId="0" borderId="9" numFmtId="0" xfId="0" applyFont="1" applyBorder="1" applyAlignment="1">
      <alignment horizontal="left" vertical="center"/>
    </xf>
    <xf fontId="21" fillId="0" borderId="0" numFmtId="0" xfId="0" applyFont="1"/>
    <xf fontId="24" fillId="0" borderId="14" numFmtId="0" xfId="0" applyFont="1" applyBorder="1" applyAlignment="1" applyProtection="1">
      <alignment horizontal="center" vertical="center" wrapText="1"/>
      <protection locked="0"/>
    </xf>
    <xf fontId="24" fillId="0" borderId="15" numFmtId="0" xfId="0" applyFont="1" applyBorder="1" applyAlignment="1" applyProtection="1">
      <alignment horizontal="center" vertical="center" wrapText="1"/>
      <protection locked="0"/>
    </xf>
    <xf fontId="25" fillId="0" borderId="9" numFmtId="0" xfId="0" applyFont="1" applyBorder="1" applyAlignment="1">
      <alignment vertical="center" wrapText="1"/>
    </xf>
    <xf fontId="20" fillId="0" borderId="9" numFmtId="49" xfId="53" applyNumberFormat="1" applyFont="1" applyBorder="1" applyAlignment="1" applyProtection="1">
      <alignment horizontal="left" vertical="center" wrapText="1"/>
      <protection locked="0"/>
    </xf>
    <xf fontId="22" fillId="0" borderId="11" numFmtId="0" xfId="0" applyFont="1" applyBorder="1" applyAlignment="1" applyProtection="1">
      <alignment horizontal="center" vertical="center" wrapText="1"/>
      <protection locked="0"/>
    </xf>
    <xf fontId="22" fillId="0" borderId="12" numFmtId="0" xfId="0" applyFont="1" applyBorder="1" applyAlignment="1" applyProtection="1">
      <alignment horizontal="left" vertical="center" wrapText="1"/>
      <protection locked="0"/>
    </xf>
    <xf fontId="22" fillId="0" borderId="13" numFmtId="0" xfId="0" applyFont="1" applyBorder="1" applyAlignment="1" applyProtection="1">
      <alignment horizontal="left"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0" Type="http://schemas.openxmlformats.org/officeDocument/2006/relationships/styles" Target="styles.xml"/><Relationship  Id="rId19" Type="http://schemas.openxmlformats.org/officeDocument/2006/relationships/sharedStrings" Target="sharedStrings.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theme" Target="theme/theme1.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I17" activeCellId="0" sqref="I17"/>
    </sheetView>
  </sheetViews>
  <sheetFormatPr defaultColWidth="10.285714285714301" defaultRowHeight="15" customHeight="1" outlineLevelCol="3"/>
  <cols>
    <col customWidth="1" min="1" max="1" width="33.285714285714299"/>
    <col customWidth="1" min="2" max="2" width="16"/>
    <col customWidth="1" min="3" max="3" width="22.8571428571429"/>
    <col customWidth="1" min="4" max="4" width="17.1428571428571"/>
  </cols>
  <sheetData>
    <row r="1" ht="18.75" customHeight="1">
      <c r="A1" s="1"/>
      <c r="B1" s="1"/>
      <c r="C1" s="1"/>
      <c r="D1" s="2" t="s">
        <v>0</v>
      </c>
    </row>
    <row r="2" ht="42" customHeight="1">
      <c r="A2" s="3" t="str">
        <f>"2025"&amp;"年部门财务收支预算总表"</f>
        <v>2025年部门财务收支预算总表</v>
      </c>
      <c r="B2" s="3"/>
      <c r="C2" s="3"/>
      <c r="D2" s="3"/>
    </row>
    <row r="3" ht="18.75" customHeight="1">
      <c r="A3" s="4" t="str">
        <f>"单位名称："&amp;"盈江县搬迁安置办公室"</f>
        <v>单位名称：盈江县搬迁安置办公室</v>
      </c>
      <c r="B3" s="4"/>
      <c r="C3" s="5"/>
      <c r="D3" s="6" t="s">
        <v>1</v>
      </c>
    </row>
    <row r="4" ht="18.75" customHeight="1">
      <c r="A4" s="5" t="s">
        <v>2</v>
      </c>
      <c r="B4" s="5"/>
      <c r="C4" s="5" t="s">
        <v>3</v>
      </c>
      <c r="D4" s="5"/>
    </row>
    <row r="5" ht="18.75" customHeight="1">
      <c r="A5" s="5" t="s">
        <v>4</v>
      </c>
      <c r="B5" s="5" t="s">
        <v>5</v>
      </c>
      <c r="C5" s="5" t="s">
        <v>6</v>
      </c>
      <c r="D5" s="5" t="s">
        <v>5</v>
      </c>
    </row>
    <row r="6" ht="18.75" customHeight="1">
      <c r="A6" s="4" t="s">
        <v>7</v>
      </c>
      <c r="B6" s="7">
        <v>480719.44</v>
      </c>
      <c r="C6" s="4" t="str">
        <f>"一"&amp;"、"&amp;"一般公共服务支出"</f>
        <v>一、一般公共服务支出</v>
      </c>
      <c r="D6" s="7">
        <v>49449.839999999997</v>
      </c>
    </row>
    <row r="7" ht="18.75" customHeight="1">
      <c r="A7" s="4" t="s">
        <v>8</v>
      </c>
      <c r="B7" s="7"/>
      <c r="C7" s="4" t="str">
        <f>"二"&amp;"、"&amp;"社会保障和就业支出"</f>
        <v>二、社会保障和就业支出</v>
      </c>
      <c r="D7" s="7">
        <v>65169.379999999997</v>
      </c>
    </row>
    <row r="8" ht="18.75" customHeight="1">
      <c r="A8" s="4" t="s">
        <v>9</v>
      </c>
      <c r="B8" s="7"/>
      <c r="C8" s="4" t="str">
        <f>"三"&amp;"、"&amp;"卫生健康支出"</f>
        <v>三、卫生健康支出</v>
      </c>
      <c r="D8" s="7">
        <v>32509.099999999999</v>
      </c>
    </row>
    <row r="9" ht="18.75" customHeight="1">
      <c r="A9" s="4" t="s">
        <v>10</v>
      </c>
      <c r="B9" s="7"/>
      <c r="C9" s="4" t="str">
        <f>"四"&amp;"、"&amp;"农林水支出"</f>
        <v>四、农林水支出</v>
      </c>
      <c r="D9" s="7">
        <v>335411.96000000002</v>
      </c>
    </row>
    <row r="10" ht="18.75" customHeight="1">
      <c r="A10" s="4" t="s">
        <v>11</v>
      </c>
      <c r="B10" s="7">
        <v>48649.839999999997</v>
      </c>
      <c r="C10" s="4" t="str">
        <f>"五"&amp;"、"&amp;"住房保障支出"</f>
        <v>五、住房保障支出</v>
      </c>
      <c r="D10" s="7">
        <v>46829</v>
      </c>
    </row>
    <row r="11" ht="18.75" customHeight="1">
      <c r="A11" s="4" t="s">
        <v>12</v>
      </c>
      <c r="B11" s="7"/>
      <c r="C11" s="4"/>
      <c r="D11" s="7"/>
    </row>
    <row r="12" ht="18.75" customHeight="1">
      <c r="A12" s="4" t="s">
        <v>13</v>
      </c>
      <c r="B12" s="7"/>
      <c r="C12" s="4"/>
      <c r="D12" s="7"/>
    </row>
    <row r="13" ht="18.75" customHeight="1">
      <c r="A13" s="4" t="s">
        <v>14</v>
      </c>
      <c r="B13" s="7"/>
      <c r="C13" s="4"/>
      <c r="D13" s="7"/>
    </row>
    <row r="14" ht="18.75" customHeight="1">
      <c r="A14" s="4" t="s">
        <v>15</v>
      </c>
      <c r="B14" s="7"/>
      <c r="C14" s="4"/>
      <c r="D14" s="7"/>
    </row>
    <row r="15" ht="18.75" customHeight="1">
      <c r="A15" s="4" t="s">
        <v>16</v>
      </c>
      <c r="B15" s="7">
        <v>48649.839999999997</v>
      </c>
      <c r="C15" s="4"/>
      <c r="D15" s="7"/>
    </row>
    <row r="16" ht="18.75" customHeight="1">
      <c r="A16" s="4"/>
      <c r="B16" s="7"/>
      <c r="C16" s="4"/>
      <c r="D16" s="7"/>
    </row>
    <row r="17" ht="18.75" customHeight="1">
      <c r="A17" s="4"/>
      <c r="B17" s="7"/>
      <c r="C17" s="4"/>
      <c r="D17" s="7"/>
    </row>
    <row r="18" ht="18.75" customHeight="1">
      <c r="A18" s="4"/>
      <c r="B18" s="7"/>
      <c r="C18" s="4"/>
      <c r="D18" s="7"/>
    </row>
    <row r="19" ht="18.75" customHeight="1">
      <c r="A19" s="4"/>
      <c r="B19" s="7"/>
      <c r="C19" s="4"/>
      <c r="D19" s="7"/>
    </row>
    <row r="20" ht="18.75" customHeight="1">
      <c r="A20" s="4"/>
      <c r="B20" s="7"/>
      <c r="C20" s="4"/>
      <c r="D20" s="7"/>
    </row>
    <row r="21" ht="18.75" customHeight="1">
      <c r="A21" s="4"/>
      <c r="B21" s="7"/>
      <c r="C21" s="4"/>
      <c r="D21" s="7"/>
    </row>
    <row r="22" ht="18.75" customHeight="1">
      <c r="A22" s="4"/>
      <c r="B22" s="7"/>
      <c r="C22" s="4"/>
      <c r="D22" s="7"/>
    </row>
    <row r="23" ht="18.75" customHeight="1">
      <c r="A23" s="4"/>
      <c r="B23" s="7"/>
      <c r="C23" s="4"/>
      <c r="D23" s="7"/>
    </row>
    <row r="24" ht="18.75" customHeight="1">
      <c r="A24" s="4"/>
      <c r="B24" s="7"/>
      <c r="C24" s="4"/>
      <c r="D24" s="7"/>
    </row>
    <row r="25" ht="18.75" customHeight="1">
      <c r="A25" s="4"/>
      <c r="B25" s="7"/>
      <c r="C25" s="4"/>
      <c r="D25" s="7"/>
    </row>
    <row r="26" ht="18.75" customHeight="1">
      <c r="A26" s="4"/>
      <c r="B26" s="7"/>
      <c r="C26" s="4"/>
      <c r="D26" s="7"/>
    </row>
    <row r="27" ht="18.75" customHeight="1">
      <c r="A27" s="4"/>
      <c r="B27" s="7"/>
      <c r="C27" s="4"/>
      <c r="D27" s="7"/>
    </row>
    <row r="28" ht="18.75" customHeight="1">
      <c r="A28" s="4"/>
      <c r="B28" s="7"/>
      <c r="C28" s="4"/>
      <c r="D28" s="7"/>
    </row>
    <row r="29" ht="18.75" customHeight="1">
      <c r="A29" s="4"/>
      <c r="B29" s="7"/>
      <c r="C29" s="4"/>
      <c r="D29" s="7"/>
    </row>
    <row r="30" ht="18.75" customHeight="1">
      <c r="A30" s="4"/>
      <c r="B30" s="7"/>
      <c r="C30" s="4"/>
      <c r="D30" s="7"/>
    </row>
    <row r="31" ht="18.75" customHeight="1">
      <c r="A31" s="4"/>
      <c r="B31" s="7"/>
      <c r="C31" s="4"/>
      <c r="D31" s="7"/>
    </row>
    <row r="32" ht="18.75" customHeight="1">
      <c r="A32" s="4" t="s">
        <v>17</v>
      </c>
      <c r="B32" s="7">
        <v>529369.28000000003</v>
      </c>
      <c r="C32" s="4" t="s">
        <v>18</v>
      </c>
      <c r="D32" s="7">
        <v>529369.28000000003</v>
      </c>
    </row>
    <row r="33" ht="18.75" customHeight="1">
      <c r="A33" s="4" t="s">
        <v>19</v>
      </c>
      <c r="B33" s="7"/>
      <c r="C33" s="4" t="s">
        <v>20</v>
      </c>
      <c r="D33" s="7"/>
    </row>
    <row r="34" ht="18.75" customHeight="1">
      <c r="A34" s="4" t="s">
        <v>21</v>
      </c>
      <c r="B34" s="7"/>
      <c r="C34" s="4" t="s">
        <v>21</v>
      </c>
      <c r="D34" s="7"/>
    </row>
    <row r="35" ht="18.75" customHeight="1">
      <c r="A35" s="4" t="s">
        <v>22</v>
      </c>
      <c r="B35" s="7"/>
      <c r="C35" s="4" t="s">
        <v>23</v>
      </c>
      <c r="D35" s="7"/>
    </row>
    <row r="36" ht="18.75" customHeight="1">
      <c r="A36" s="4" t="s">
        <v>24</v>
      </c>
      <c r="B36" s="7">
        <v>529369.28000000003</v>
      </c>
      <c r="C36" s="4" t="s">
        <v>25</v>
      </c>
      <c r="D36" s="7">
        <v>529369.28000000003</v>
      </c>
    </row>
  </sheetData>
  <mergeCells count="4">
    <mergeCell ref="A2:D2"/>
    <mergeCell ref="A3:B3"/>
    <mergeCell ref="A4:B4"/>
    <mergeCell ref="C4:D4"/>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C25" activeCellId="0" sqref="C25"/>
    </sheetView>
  </sheetViews>
  <sheetFormatPr defaultColWidth="9.1428571428571406" defaultRowHeight="14.25" customHeight="1" outlineLevelCol="5"/>
  <cols>
    <col customWidth="1" min="1" max="6" width="24.342857142857099"/>
  </cols>
  <sheetData>
    <row r="1" ht="12" customHeight="1">
      <c r="A1" s="83">
        <v>1</v>
      </c>
      <c r="B1" s="84">
        <v>0</v>
      </c>
      <c r="C1" s="83">
        <v>1</v>
      </c>
      <c r="D1" s="43"/>
      <c r="E1" s="43"/>
      <c r="F1" s="85" t="s">
        <v>269</v>
      </c>
    </row>
    <row r="2" ht="26.25" customHeight="1">
      <c r="A2" s="86" t="str">
        <f>"2025"&amp;"年部门政府性基金预算支出预算表"</f>
        <v>2025年部门政府性基金预算支出预算表</v>
      </c>
      <c r="B2" s="86" t="s">
        <v>270</v>
      </c>
      <c r="C2" s="87"/>
      <c r="D2" s="88"/>
      <c r="E2" s="88"/>
      <c r="F2" s="88"/>
    </row>
    <row r="3" ht="13.5" customHeight="1">
      <c r="A3" s="89" t="str">
        <f>"单位名称："&amp;"盈江县搬迁安置办公室"</f>
        <v>单位名称：盈江县搬迁安置办公室</v>
      </c>
      <c r="B3" s="89" t="s">
        <v>271</v>
      </c>
      <c r="C3" s="90"/>
      <c r="D3" s="43"/>
      <c r="E3" s="43"/>
      <c r="F3" s="85" t="s">
        <v>1</v>
      </c>
    </row>
    <row r="4" ht="19.5" customHeight="1">
      <c r="A4" s="27" t="s">
        <v>138</v>
      </c>
      <c r="B4" s="91" t="s">
        <v>48</v>
      </c>
      <c r="C4" s="27" t="s">
        <v>49</v>
      </c>
      <c r="D4" s="24" t="s">
        <v>272</v>
      </c>
      <c r="E4" s="24"/>
      <c r="F4" s="24"/>
    </row>
    <row r="5" ht="18.550000000000001" customHeight="1">
      <c r="A5" s="27"/>
      <c r="B5" s="91"/>
      <c r="C5" s="27"/>
      <c r="D5" s="24" t="s">
        <v>30</v>
      </c>
      <c r="E5" s="24" t="s">
        <v>52</v>
      </c>
      <c r="F5" s="24" t="s">
        <v>53</v>
      </c>
    </row>
    <row r="6" ht="20.25" customHeight="1">
      <c r="A6" s="27">
        <v>1</v>
      </c>
      <c r="B6" s="92" t="s">
        <v>60</v>
      </c>
      <c r="C6" s="92" t="s">
        <v>61</v>
      </c>
      <c r="D6" s="92" t="s">
        <v>62</v>
      </c>
      <c r="E6" s="92" t="s">
        <v>63</v>
      </c>
      <c r="F6" s="92" t="s">
        <v>64</v>
      </c>
    </row>
    <row r="7" ht="30" customHeight="1">
      <c r="A7" s="25"/>
      <c r="B7" s="91"/>
      <c r="C7" s="25"/>
      <c r="D7" s="93"/>
      <c r="E7" s="94"/>
      <c r="F7" s="94"/>
    </row>
    <row r="8" ht="30" customHeight="1">
      <c r="A8" s="95"/>
      <c r="B8" s="95"/>
      <c r="C8" s="95"/>
      <c r="D8" s="93"/>
      <c r="E8" s="94"/>
      <c r="F8" s="94"/>
    </row>
    <row r="9" ht="30" customHeight="1">
      <c r="A9" s="96" t="s">
        <v>273</v>
      </c>
      <c r="B9" s="96" t="s">
        <v>273</v>
      </c>
      <c r="C9" s="96" t="s">
        <v>273</v>
      </c>
      <c r="D9" s="93"/>
      <c r="E9" s="94"/>
      <c r="F9" s="94"/>
    </row>
    <row r="10">
      <c r="A10" s="97" t="s">
        <v>274</v>
      </c>
    </row>
  </sheetData>
  <mergeCells count="7">
    <mergeCell ref="A2:F2"/>
    <mergeCell ref="A3:C3"/>
    <mergeCell ref="D4:F4"/>
    <mergeCell ref="A9:C9"/>
    <mergeCell ref="A4:A5"/>
    <mergeCell ref="B4:B5"/>
    <mergeCell ref="C4:C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I23" activeCellId="0" sqref="I23"/>
    </sheetView>
  </sheetViews>
  <sheetFormatPr defaultColWidth="9.1428571428571406" defaultRowHeight="14.25" customHeight="1"/>
  <cols>
    <col customWidth="1" min="1" max="1" width="16.342857142857099"/>
    <col customWidth="1" min="2" max="3" width="9.6285714285714299"/>
    <col customWidth="1" min="4" max="5" width="3.6285714285714299"/>
    <col customWidth="1" min="6" max="6" width="11.285714285714301"/>
    <col customWidth="1" min="7" max="8" width="11.847619047619"/>
    <col customWidth="1" min="9" max="9" width="10.199999999999999"/>
    <col customWidth="1" min="10" max="10" width="7.28571428571429"/>
    <col customWidth="1" min="11" max="11" width="9.7714285714285705"/>
    <col customWidth="1" min="12" max="12" width="10.771428571428601"/>
    <col customWidth="1" min="13" max="15" width="10.714285714285699"/>
    <col customWidth="1" min="16" max="16" width="10.1428571428571"/>
    <col customWidth="1" min="17" max="17" width="11.4190476190476"/>
  </cols>
  <sheetData>
    <row r="1" ht="13.5" customHeight="1">
      <c r="A1" s="66"/>
      <c r="B1" s="66"/>
      <c r="C1" s="66"/>
      <c r="D1" s="66"/>
      <c r="E1" s="66"/>
      <c r="F1" s="66"/>
      <c r="G1" s="66"/>
      <c r="H1" s="66"/>
      <c r="I1" s="66"/>
      <c r="J1" s="66"/>
      <c r="K1" s="9"/>
      <c r="L1" s="9"/>
      <c r="M1" s="9"/>
      <c r="N1" s="9"/>
      <c r="O1" s="98"/>
      <c r="P1" s="98"/>
      <c r="Q1" s="34" t="s">
        <v>275</v>
      </c>
    </row>
    <row r="2" ht="27.75" customHeight="1">
      <c r="A2" s="99" t="str">
        <f>"2025"&amp;"年部门政府采购预算表"</f>
        <v>2025年部门政府采购预算表</v>
      </c>
      <c r="B2" s="12"/>
      <c r="C2" s="12"/>
      <c r="D2" s="12"/>
      <c r="E2" s="12"/>
      <c r="F2" s="12"/>
      <c r="G2" s="12"/>
      <c r="H2" s="12"/>
      <c r="I2" s="12"/>
      <c r="J2" s="12"/>
      <c r="K2" s="100"/>
      <c r="L2" s="12"/>
      <c r="M2" s="12"/>
      <c r="N2" s="12"/>
      <c r="O2" s="100"/>
      <c r="P2" s="100"/>
      <c r="Q2" s="12"/>
    </row>
    <row r="3" ht="18.75" customHeight="1">
      <c r="A3" s="101" t="str">
        <f>"单位名称："&amp;"盈江县搬迁安置办公室"</f>
        <v>单位名称：盈江县搬迁安置办公室</v>
      </c>
      <c r="B3" s="102"/>
      <c r="C3" s="102"/>
      <c r="D3" s="102"/>
      <c r="E3" s="102"/>
      <c r="F3" s="102"/>
      <c r="G3" s="102"/>
      <c r="H3" s="102"/>
      <c r="I3" s="102"/>
      <c r="J3" s="102"/>
      <c r="K3" s="9"/>
      <c r="L3" s="9"/>
      <c r="M3" s="9"/>
      <c r="N3" s="9"/>
      <c r="O3" s="103"/>
      <c r="P3" s="103"/>
      <c r="Q3" s="85" t="s">
        <v>27</v>
      </c>
    </row>
    <row r="4" ht="15.75" customHeight="1">
      <c r="A4" s="15" t="s">
        <v>276</v>
      </c>
      <c r="B4" s="104" t="s">
        <v>277</v>
      </c>
      <c r="C4" s="104" t="s">
        <v>278</v>
      </c>
      <c r="D4" s="104" t="s">
        <v>279</v>
      </c>
      <c r="E4" s="104" t="s">
        <v>280</v>
      </c>
      <c r="F4" s="104" t="s">
        <v>281</v>
      </c>
      <c r="G4" s="17" t="s">
        <v>145</v>
      </c>
      <c r="H4" s="17"/>
      <c r="I4" s="17"/>
      <c r="J4" s="17"/>
      <c r="K4" s="105"/>
      <c r="L4" s="17"/>
      <c r="M4" s="17"/>
      <c r="N4" s="17"/>
      <c r="O4" s="106"/>
      <c r="P4" s="105"/>
      <c r="Q4" s="19"/>
    </row>
    <row r="5" ht="17.25" customHeight="1">
      <c r="A5" s="20"/>
      <c r="B5" s="107"/>
      <c r="C5" s="107"/>
      <c r="D5" s="107"/>
      <c r="E5" s="107"/>
      <c r="F5" s="107"/>
      <c r="G5" s="107" t="s">
        <v>30</v>
      </c>
      <c r="H5" s="107" t="s">
        <v>34</v>
      </c>
      <c r="I5" s="107" t="s">
        <v>282</v>
      </c>
      <c r="J5" s="107" t="s">
        <v>283</v>
      </c>
      <c r="K5" s="108" t="s">
        <v>284</v>
      </c>
      <c r="L5" s="109" t="s">
        <v>285</v>
      </c>
      <c r="M5" s="109"/>
      <c r="N5" s="109"/>
      <c r="O5" s="110"/>
      <c r="P5" s="111"/>
      <c r="Q5" s="112"/>
    </row>
    <row r="6" ht="54" customHeight="1">
      <c r="A6" s="46"/>
      <c r="B6" s="112"/>
      <c r="C6" s="112"/>
      <c r="D6" s="112"/>
      <c r="E6" s="112"/>
      <c r="F6" s="112"/>
      <c r="G6" s="112"/>
      <c r="H6" s="112" t="s">
        <v>33</v>
      </c>
      <c r="I6" s="112"/>
      <c r="J6" s="112"/>
      <c r="K6" s="113"/>
      <c r="L6" s="112" t="s">
        <v>33</v>
      </c>
      <c r="M6" s="112" t="s">
        <v>40</v>
      </c>
      <c r="N6" s="112" t="s">
        <v>286</v>
      </c>
      <c r="O6" s="25" t="s">
        <v>42</v>
      </c>
      <c r="P6" s="113" t="s">
        <v>43</v>
      </c>
      <c r="Q6" s="112" t="s">
        <v>44</v>
      </c>
    </row>
    <row r="7" ht="15" customHeight="1">
      <c r="A7" s="22">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52.5" customHeight="1">
      <c r="A8" s="116" t="s">
        <v>46</v>
      </c>
      <c r="B8" s="117"/>
      <c r="C8" s="117"/>
      <c r="D8" s="118"/>
      <c r="E8" s="119"/>
      <c r="F8" s="29">
        <v>4500</v>
      </c>
      <c r="G8" s="29">
        <v>4500</v>
      </c>
      <c r="H8" s="29">
        <v>4500</v>
      </c>
      <c r="I8" s="29"/>
      <c r="J8" s="29"/>
      <c r="K8" s="29"/>
      <c r="L8" s="29"/>
      <c r="M8" s="29"/>
      <c r="N8" s="29"/>
      <c r="O8" s="29"/>
      <c r="P8" s="29"/>
      <c r="Q8" s="29"/>
    </row>
    <row r="9" ht="52.5" customHeight="1">
      <c r="A9" s="116" t="str">
        <f>"     "&amp;"一般公用经费"</f>
        <v>一般公用经费</v>
      </c>
      <c r="B9" s="117" t="s">
        <v>287</v>
      </c>
      <c r="C9" s="117" t="s">
        <v>288</v>
      </c>
      <c r="D9" s="118" t="s">
        <v>289</v>
      </c>
      <c r="E9" s="119">
        <v>24</v>
      </c>
      <c r="F9" s="29">
        <v>4500</v>
      </c>
      <c r="G9" s="29">
        <v>4500</v>
      </c>
      <c r="H9" s="29">
        <v>4500</v>
      </c>
      <c r="I9" s="29"/>
      <c r="J9" s="29"/>
      <c r="K9" s="29"/>
      <c r="L9" s="29"/>
      <c r="M9" s="29"/>
      <c r="N9" s="29"/>
      <c r="O9" s="29"/>
      <c r="P9" s="29"/>
      <c r="Q9" s="29"/>
    </row>
    <row r="10" ht="30" customHeight="1">
      <c r="A10" s="120" t="s">
        <v>273</v>
      </c>
      <c r="B10" s="121"/>
      <c r="C10" s="121"/>
      <c r="D10" s="121"/>
      <c r="E10" s="119"/>
      <c r="F10" s="29">
        <v>4500</v>
      </c>
      <c r="G10" s="29">
        <v>4500</v>
      </c>
      <c r="H10" s="29">
        <v>4500</v>
      </c>
      <c r="I10" s="29"/>
      <c r="J10" s="29"/>
      <c r="K10" s="29"/>
      <c r="L10" s="29"/>
      <c r="M10" s="29"/>
      <c r="N10" s="29"/>
      <c r="O10" s="29"/>
      <c r="P10" s="29"/>
      <c r="Q10" s="2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A11" activeCellId="0" sqref="A11"/>
    </sheetView>
  </sheetViews>
  <sheetFormatPr defaultColWidth="9.1428571428571406" defaultRowHeight="14.25" customHeight="1"/>
  <cols>
    <col customWidth="1" min="1" max="1" width="21.476190476190499"/>
    <col customWidth="1" min="2" max="2" width="9.7714285714285705"/>
    <col customWidth="1" min="3" max="3" width="19.199999999999999"/>
    <col customWidth="1" min="4" max="5" width="12.047619047618999"/>
    <col customWidth="1" min="6" max="6" width="5.7714285714285696"/>
    <col customWidth="1" min="7" max="7" width="8.4285714285714306"/>
    <col customWidth="1" min="8" max="8" width="9.9142857142857093"/>
    <col customWidth="1" min="9" max="14" width="11.342857142857101"/>
  </cols>
  <sheetData>
    <row r="1" ht="17.25" customHeight="1">
      <c r="A1" s="66"/>
      <c r="B1" s="66"/>
      <c r="C1" s="66"/>
      <c r="D1" s="66"/>
      <c r="E1" s="66"/>
      <c r="F1" s="66"/>
      <c r="G1" s="66"/>
      <c r="H1" s="10"/>
      <c r="I1" s="9"/>
      <c r="J1" s="9"/>
      <c r="K1" s="10"/>
      <c r="L1" s="9"/>
      <c r="M1" s="11"/>
      <c r="N1" s="11" t="s">
        <v>290</v>
      </c>
    </row>
    <row r="2" ht="36" customHeight="1">
      <c r="A2" s="12" t="str">
        <f>"2025"&amp;"年部门政府购买服务预算表"</f>
        <v>2025年部门政府购买服务预算表</v>
      </c>
      <c r="B2" s="12"/>
      <c r="C2" s="12"/>
      <c r="D2" s="12"/>
      <c r="E2" s="12"/>
      <c r="F2" s="12"/>
      <c r="G2" s="12"/>
      <c r="H2" s="12"/>
      <c r="I2" s="12"/>
      <c r="J2" s="12"/>
      <c r="K2" s="12"/>
      <c r="L2" s="12"/>
      <c r="M2" s="12"/>
      <c r="N2" s="12"/>
    </row>
    <row r="3" ht="21.75" customHeight="1">
      <c r="A3" s="13" t="str">
        <f>"单位名称："&amp;"盈江县搬迁安置办公室"</f>
        <v>单位名称：盈江县搬迁安置办公室</v>
      </c>
      <c r="B3" s="102"/>
      <c r="C3" s="102"/>
      <c r="D3" s="102"/>
      <c r="E3" s="102"/>
      <c r="F3" s="102"/>
      <c r="G3" s="102"/>
      <c r="H3" s="10"/>
      <c r="I3" s="9"/>
      <c r="J3" s="9"/>
      <c r="K3" s="10"/>
      <c r="L3" s="9"/>
      <c r="M3" s="43"/>
      <c r="N3" s="34" t="s">
        <v>27</v>
      </c>
    </row>
    <row r="4" ht="15.75" customHeight="1">
      <c r="A4" s="15" t="s">
        <v>276</v>
      </c>
      <c r="B4" s="15" t="s">
        <v>291</v>
      </c>
      <c r="C4" s="15" t="s">
        <v>292</v>
      </c>
      <c r="D4" s="30" t="s">
        <v>145</v>
      </c>
      <c r="E4" s="18"/>
      <c r="F4" s="18"/>
      <c r="G4" s="18"/>
      <c r="H4" s="18"/>
      <c r="I4" s="18"/>
      <c r="J4" s="18"/>
      <c r="K4" s="18"/>
      <c r="L4" s="18"/>
      <c r="M4" s="18"/>
      <c r="N4" s="44"/>
    </row>
    <row r="5" ht="17.25" customHeight="1">
      <c r="A5" s="20"/>
      <c r="B5" s="20"/>
      <c r="C5" s="20"/>
      <c r="D5" s="23" t="s">
        <v>30</v>
      </c>
      <c r="E5" s="15" t="s">
        <v>34</v>
      </c>
      <c r="F5" s="15" t="s">
        <v>282</v>
      </c>
      <c r="G5" s="15" t="s">
        <v>283</v>
      </c>
      <c r="H5" s="15" t="s">
        <v>284</v>
      </c>
      <c r="I5" s="30" t="s">
        <v>285</v>
      </c>
      <c r="J5" s="18"/>
      <c r="K5" s="18"/>
      <c r="L5" s="18"/>
      <c r="M5" s="18"/>
      <c r="N5" s="44"/>
    </row>
    <row r="6" ht="40.5" customHeight="1">
      <c r="A6" s="46"/>
      <c r="B6" s="46"/>
      <c r="C6" s="46"/>
      <c r="D6" s="22"/>
      <c r="E6" s="20" t="s">
        <v>33</v>
      </c>
      <c r="F6" s="46"/>
      <c r="G6" s="46"/>
      <c r="H6" s="22"/>
      <c r="I6" s="20" t="s">
        <v>33</v>
      </c>
      <c r="J6" s="20" t="s">
        <v>40</v>
      </c>
      <c r="K6" s="20" t="s">
        <v>41</v>
      </c>
      <c r="L6" s="20" t="s">
        <v>42</v>
      </c>
      <c r="M6" s="20" t="s">
        <v>43</v>
      </c>
      <c r="N6" s="20" t="s">
        <v>44</v>
      </c>
    </row>
    <row r="7" ht="15" customHeight="1">
      <c r="A7" s="24">
        <v>1</v>
      </c>
      <c r="B7" s="24">
        <v>2</v>
      </c>
      <c r="C7" s="24">
        <v>3</v>
      </c>
      <c r="D7" s="24">
        <v>7</v>
      </c>
      <c r="E7" s="24">
        <v>8</v>
      </c>
      <c r="F7" s="24">
        <v>9</v>
      </c>
      <c r="G7" s="24">
        <v>10</v>
      </c>
      <c r="H7" s="24">
        <v>11</v>
      </c>
      <c r="I7" s="24">
        <v>12</v>
      </c>
      <c r="J7" s="24">
        <v>13</v>
      </c>
      <c r="K7" s="24">
        <v>14</v>
      </c>
      <c r="L7" s="24">
        <v>15</v>
      </c>
      <c r="M7" s="24">
        <v>16</v>
      </c>
      <c r="N7" s="24">
        <v>17</v>
      </c>
    </row>
    <row r="8" ht="52.5" customHeight="1">
      <c r="A8" s="47"/>
      <c r="B8" s="47"/>
      <c r="C8" s="47"/>
      <c r="D8" s="29"/>
      <c r="E8" s="29"/>
      <c r="F8" s="29"/>
      <c r="G8" s="29"/>
      <c r="H8" s="29"/>
      <c r="I8" s="29"/>
      <c r="J8" s="29"/>
      <c r="K8" s="29"/>
      <c r="L8" s="29"/>
      <c r="M8" s="29"/>
      <c r="N8" s="29"/>
    </row>
    <row r="9" ht="52.5" customHeight="1">
      <c r="A9" s="122"/>
      <c r="B9" s="122"/>
      <c r="C9" s="122"/>
      <c r="D9" s="29"/>
      <c r="E9" s="29"/>
      <c r="F9" s="29"/>
      <c r="G9" s="29"/>
      <c r="H9" s="29"/>
      <c r="I9" s="29"/>
      <c r="J9" s="29"/>
      <c r="K9" s="29"/>
      <c r="L9" s="29"/>
      <c r="M9" s="29"/>
      <c r="N9" s="29"/>
    </row>
    <row r="10" ht="30" customHeight="1">
      <c r="A10" s="30" t="s">
        <v>30</v>
      </c>
      <c r="B10" s="123"/>
      <c r="C10" s="123"/>
      <c r="D10" s="29"/>
      <c r="E10" s="29"/>
      <c r="F10" s="29"/>
      <c r="G10" s="29"/>
      <c r="H10" s="29"/>
      <c r="I10" s="29"/>
      <c r="J10" s="29"/>
      <c r="K10" s="29"/>
      <c r="L10" s="29"/>
      <c r="M10" s="29"/>
      <c r="N10" s="29"/>
    </row>
    <row r="11">
      <c r="A11" s="124" t="s">
        <v>293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A11" activeCellId="0" sqref="A11"/>
    </sheetView>
  </sheetViews>
  <sheetFormatPr defaultColWidth="9.1428571428571406" defaultRowHeight="14.25" customHeight="1"/>
  <cols>
    <col customWidth="1" min="1" max="1" width="24.476190476190499"/>
    <col customWidth="1" min="2" max="20" width="5.7714285714285696"/>
  </cols>
  <sheetData>
    <row r="1" ht="13.5" customHeight="1">
      <c r="A1" s="66"/>
      <c r="B1" s="66"/>
      <c r="C1" s="66"/>
      <c r="D1" s="125"/>
      <c r="E1" s="125"/>
      <c r="F1" s="125"/>
      <c r="G1" s="125"/>
      <c r="H1" s="125"/>
      <c r="I1" s="125"/>
      <c r="J1" s="125"/>
      <c r="K1" s="125"/>
      <c r="L1" s="125"/>
      <c r="M1" s="125"/>
      <c r="N1" s="125"/>
      <c r="O1" s="125"/>
      <c r="P1" s="125"/>
      <c r="Q1" s="125"/>
      <c r="R1" s="125"/>
      <c r="S1" s="125"/>
      <c r="T1" s="11" t="s">
        <v>294</v>
      </c>
    </row>
    <row r="2" ht="27.75" customHeight="1">
      <c r="A2" s="99" t="str">
        <f>"2025"&amp;"年县对下转移支付预算表"</f>
        <v>2025年县对下转移支付预算表</v>
      </c>
      <c r="B2" s="12"/>
      <c r="C2" s="12"/>
      <c r="D2" s="100"/>
      <c r="E2" s="100"/>
      <c r="F2" s="100"/>
      <c r="G2" s="100"/>
      <c r="H2" s="100"/>
      <c r="I2" s="100"/>
      <c r="J2" s="100"/>
      <c r="K2" s="100"/>
      <c r="L2" s="100"/>
      <c r="M2" s="100"/>
      <c r="N2" s="100"/>
      <c r="O2" s="100"/>
      <c r="P2" s="100"/>
      <c r="Q2" s="100"/>
      <c r="R2" s="100"/>
      <c r="S2" s="100"/>
      <c r="T2" s="12"/>
    </row>
    <row r="3">
      <c r="A3" s="34" t="s">
        <v>1</v>
      </c>
      <c r="B3" s="126"/>
      <c r="C3" s="126"/>
      <c r="D3" s="127"/>
      <c r="E3" s="127"/>
      <c r="F3" s="127"/>
      <c r="G3" s="127"/>
      <c r="H3" s="127"/>
      <c r="I3" s="127"/>
      <c r="J3" s="127"/>
      <c r="K3" s="127"/>
      <c r="L3" s="127"/>
      <c r="M3" s="127"/>
      <c r="N3" s="127"/>
      <c r="O3" s="127"/>
      <c r="P3" s="127"/>
      <c r="Q3" s="127"/>
      <c r="R3" s="127"/>
      <c r="S3" s="127"/>
      <c r="T3" s="43"/>
    </row>
    <row r="4" ht="18" customHeight="1">
      <c r="A4" s="128" t="str">
        <f>"单位名称："&amp;"盈江县搬迁安置办公室"</f>
        <v>单位名称：盈江县搬迁安置办公室</v>
      </c>
      <c r="B4" s="129"/>
      <c r="C4" s="129"/>
      <c r="D4" s="127"/>
      <c r="E4" s="127"/>
      <c r="F4" s="127"/>
      <c r="G4" s="127"/>
      <c r="H4" s="127"/>
      <c r="I4" s="127"/>
      <c r="J4" s="127"/>
      <c r="K4" s="127"/>
      <c r="L4" s="127"/>
      <c r="M4" s="127"/>
      <c r="N4" s="127"/>
      <c r="O4" s="127"/>
      <c r="P4" s="127"/>
      <c r="Q4" s="127"/>
      <c r="R4" s="127"/>
      <c r="S4" s="127"/>
      <c r="T4" s="63"/>
    </row>
    <row r="5" ht="19.5" customHeight="1">
      <c r="A5" s="45" t="s">
        <v>295</v>
      </c>
      <c r="B5" s="30" t="s">
        <v>145</v>
      </c>
      <c r="C5" s="18"/>
      <c r="D5" s="106"/>
      <c r="E5" s="27" t="s">
        <v>296</v>
      </c>
      <c r="F5" s="27"/>
      <c r="G5" s="27"/>
      <c r="H5" s="27"/>
      <c r="I5" s="27"/>
      <c r="J5" s="27"/>
      <c r="K5" s="27"/>
      <c r="L5" s="27"/>
      <c r="M5" s="27"/>
      <c r="N5" s="27"/>
      <c r="O5" s="27"/>
      <c r="P5" s="27"/>
      <c r="Q5" s="27"/>
      <c r="R5" s="27"/>
      <c r="S5" s="27"/>
      <c r="T5" s="24"/>
    </row>
    <row r="6" ht="61.299999999999997" customHeight="1">
      <c r="A6" s="22"/>
      <c r="B6" s="23" t="s">
        <v>30</v>
      </c>
      <c r="C6" s="15" t="s">
        <v>34</v>
      </c>
      <c r="D6" s="130" t="s">
        <v>297</v>
      </c>
      <c r="E6" s="25" t="s">
        <v>298</v>
      </c>
      <c r="F6" s="25" t="s">
        <v>299</v>
      </c>
      <c r="G6" s="25" t="s">
        <v>300</v>
      </c>
      <c r="H6" s="25" t="s">
        <v>301</v>
      </c>
      <c r="I6" s="25" t="s">
        <v>302</v>
      </c>
      <c r="J6" s="25" t="s">
        <v>303</v>
      </c>
      <c r="K6" s="25" t="s">
        <v>304</v>
      </c>
      <c r="L6" s="25" t="s">
        <v>305</v>
      </c>
      <c r="M6" s="25" t="s">
        <v>306</v>
      </c>
      <c r="N6" s="25" t="s">
        <v>307</v>
      </c>
      <c r="O6" s="25" t="s">
        <v>308</v>
      </c>
      <c r="P6" s="25" t="s">
        <v>309</v>
      </c>
      <c r="Q6" s="25" t="s">
        <v>310</v>
      </c>
      <c r="R6" s="25" t="s">
        <v>311</v>
      </c>
      <c r="S6" s="25" t="s">
        <v>312</v>
      </c>
      <c r="T6" s="131" t="s">
        <v>313</v>
      </c>
    </row>
    <row r="7" ht="19.5" customHeight="1">
      <c r="A7" s="24">
        <v>1</v>
      </c>
      <c r="B7" s="24">
        <v>2</v>
      </c>
      <c r="C7" s="132">
        <v>3</v>
      </c>
      <c r="D7" s="133">
        <v>4</v>
      </c>
      <c r="E7" s="132">
        <v>5</v>
      </c>
      <c r="F7" s="134">
        <v>6</v>
      </c>
      <c r="G7" s="132">
        <v>7</v>
      </c>
      <c r="H7" s="134">
        <v>8</v>
      </c>
      <c r="I7" s="132">
        <v>9</v>
      </c>
      <c r="J7" s="134">
        <v>10</v>
      </c>
      <c r="K7" s="132">
        <v>11</v>
      </c>
      <c r="L7" s="134">
        <v>12</v>
      </c>
      <c r="M7" s="132">
        <v>13</v>
      </c>
      <c r="N7" s="134">
        <v>14</v>
      </c>
      <c r="O7" s="132">
        <v>15</v>
      </c>
      <c r="P7" s="134">
        <v>16</v>
      </c>
      <c r="Q7" s="132">
        <v>17</v>
      </c>
      <c r="R7" s="134">
        <v>18</v>
      </c>
      <c r="S7" s="132">
        <v>19</v>
      </c>
      <c r="T7" s="132">
        <v>20</v>
      </c>
    </row>
    <row r="8" ht="19.5" customHeight="1">
      <c r="A8" s="135" t="s">
        <v>314</v>
      </c>
      <c r="B8" s="93"/>
      <c r="C8" s="93"/>
      <c r="D8" s="136"/>
      <c r="E8" s="137"/>
      <c r="F8" s="137"/>
      <c r="G8" s="137"/>
      <c r="H8" s="137"/>
      <c r="I8" s="137"/>
      <c r="J8" s="137"/>
      <c r="K8" s="137"/>
      <c r="L8" s="137"/>
      <c r="M8" s="137"/>
      <c r="N8" s="137"/>
      <c r="O8" s="137"/>
      <c r="P8" s="137"/>
      <c r="Q8" s="137"/>
      <c r="R8" s="137"/>
      <c r="S8" s="137"/>
      <c r="T8" s="137"/>
    </row>
    <row r="9" ht="19.5" customHeight="1">
      <c r="A9" s="138"/>
      <c r="B9" s="93"/>
      <c r="C9" s="93"/>
      <c r="D9" s="136"/>
      <c r="E9" s="139"/>
      <c r="F9" s="139"/>
      <c r="G9" s="139"/>
      <c r="H9" s="139"/>
      <c r="I9" s="139"/>
      <c r="J9" s="139"/>
      <c r="K9" s="139"/>
      <c r="L9" s="139"/>
      <c r="M9" s="139"/>
      <c r="N9" s="139"/>
      <c r="O9" s="139"/>
      <c r="P9" s="139"/>
      <c r="Q9" s="139"/>
      <c r="R9" s="139"/>
      <c r="S9" s="139"/>
      <c r="T9" s="138"/>
    </row>
    <row r="10" ht="19.5" customHeight="1">
      <c r="A10" s="140" t="s">
        <v>30</v>
      </c>
      <c r="B10" s="93"/>
      <c r="C10" s="93"/>
      <c r="D10" s="136"/>
      <c r="E10" s="137"/>
      <c r="F10" s="137"/>
      <c r="G10" s="137"/>
      <c r="H10" s="137"/>
      <c r="I10" s="137"/>
      <c r="J10" s="137"/>
      <c r="K10" s="137"/>
      <c r="L10" s="137"/>
      <c r="M10" s="137"/>
      <c r="N10" s="137"/>
      <c r="O10" s="137"/>
      <c r="P10" s="137"/>
      <c r="Q10" s="137"/>
      <c r="R10" s="137"/>
      <c r="S10" s="137"/>
      <c r="T10" s="137"/>
    </row>
    <row r="11">
      <c r="A11" s="141" t="s">
        <v>315</v>
      </c>
    </row>
  </sheetData>
  <mergeCells count="6">
    <mergeCell ref="A2:T2"/>
    <mergeCell ref="A3:T3"/>
    <mergeCell ref="A4:T4"/>
    <mergeCell ref="B5:D5"/>
    <mergeCell ref="E5:T5"/>
    <mergeCell ref="A5:A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E17" activeCellId="0" sqref="E17"/>
    </sheetView>
  </sheetViews>
  <sheetFormatPr defaultColWidth="9.1428571428571406" defaultRowHeight="12" customHeight="1" outlineLevelRow="7"/>
  <cols>
    <col customWidth="1" min="1" max="10" width="13.199999999999999"/>
  </cols>
  <sheetData>
    <row r="1">
      <c r="J1" s="98" t="s">
        <v>316</v>
      </c>
    </row>
    <row r="2" ht="28.5" customHeight="1">
      <c r="A2" s="142" t="str">
        <f>"2025"&amp;"年县对下转移支付绩效目标表"</f>
        <v>2025年县对下转移支付绩效目标表</v>
      </c>
      <c r="B2" s="12"/>
      <c r="C2" s="12"/>
      <c r="D2" s="12"/>
      <c r="E2" s="12"/>
      <c r="F2" s="100"/>
      <c r="G2" s="12"/>
      <c r="H2" s="100"/>
      <c r="I2" s="100"/>
      <c r="J2" s="12"/>
    </row>
    <row r="3" ht="17.25" customHeight="1">
      <c r="A3" s="143" t="str">
        <f>"单位名称："&amp;"盈江县搬迁安置办公室"</f>
        <v>单位名称：盈江县搬迁安置办公室</v>
      </c>
      <c r="B3" s="14"/>
      <c r="C3" s="14"/>
      <c r="D3" s="14"/>
      <c r="E3" s="14"/>
      <c r="F3" s="144"/>
      <c r="G3" s="14"/>
      <c r="H3" s="144"/>
    </row>
    <row r="4" ht="44.25" customHeight="1">
      <c r="A4" s="131" t="s">
        <v>223</v>
      </c>
      <c r="B4" s="131" t="s">
        <v>224</v>
      </c>
      <c r="C4" s="131" t="s">
        <v>225</v>
      </c>
      <c r="D4" s="131" t="s">
        <v>226</v>
      </c>
      <c r="E4" s="131" t="s">
        <v>227</v>
      </c>
      <c r="F4" s="27" t="s">
        <v>228</v>
      </c>
      <c r="G4" s="131" t="s">
        <v>229</v>
      </c>
      <c r="H4" s="27" t="s">
        <v>230</v>
      </c>
      <c r="I4" s="27" t="s">
        <v>231</v>
      </c>
      <c r="J4" s="131" t="s">
        <v>232</v>
      </c>
    </row>
    <row r="5" ht="14.25" customHeight="1">
      <c r="A5" s="131">
        <v>1</v>
      </c>
      <c r="B5" s="131">
        <v>2</v>
      </c>
      <c r="C5" s="131">
        <v>3</v>
      </c>
      <c r="D5" s="131">
        <v>4</v>
      </c>
      <c r="E5" s="131">
        <v>5</v>
      </c>
      <c r="F5" s="27">
        <v>6</v>
      </c>
      <c r="G5" s="131">
        <v>7</v>
      </c>
      <c r="H5" s="27">
        <v>8</v>
      </c>
      <c r="I5" s="27">
        <v>9</v>
      </c>
      <c r="J5" s="131">
        <v>10</v>
      </c>
    </row>
    <row r="6" ht="32.700000000000003" customHeight="1">
      <c r="A6" s="135"/>
      <c r="B6" s="145"/>
      <c r="C6" s="145"/>
      <c r="D6" s="145"/>
      <c r="E6" s="146"/>
      <c r="F6" s="147"/>
      <c r="G6" s="146"/>
      <c r="H6" s="147"/>
      <c r="I6" s="147"/>
      <c r="J6" s="146"/>
    </row>
    <row r="7" ht="32.700000000000003" customHeight="1">
      <c r="A7" s="135"/>
      <c r="B7" s="95" t="s">
        <v>314</v>
      </c>
      <c r="C7" s="95" t="s">
        <v>314</v>
      </c>
      <c r="D7" s="95" t="s">
        <v>314</v>
      </c>
      <c r="E7" s="135" t="s">
        <v>314</v>
      </c>
      <c r="F7" s="95" t="s">
        <v>314</v>
      </c>
      <c r="G7" s="135" t="s">
        <v>314</v>
      </c>
      <c r="H7" s="95" t="s">
        <v>314</v>
      </c>
      <c r="I7" s="95" t="s">
        <v>314</v>
      </c>
      <c r="J7" s="135" t="s">
        <v>314</v>
      </c>
    </row>
    <row r="8">
      <c r="A8" s="148" t="s">
        <v>317</v>
      </c>
    </row>
  </sheetData>
  <mergeCells count="2">
    <mergeCell ref="A2:J2"/>
    <mergeCell ref="A3:H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A9" activeCellId="0" sqref="A9"/>
    </sheetView>
  </sheetViews>
  <sheetFormatPr defaultColWidth="9.1428571428571406" defaultRowHeight="12" customHeight="1" outlineLevelCol="7"/>
  <cols>
    <col customWidth="1" min="1" max="8" width="16.9142857142857"/>
  </cols>
  <sheetData>
    <row r="1" ht="14.25" customHeight="1">
      <c r="A1" s="9"/>
      <c r="B1" s="9"/>
      <c r="C1" s="9"/>
      <c r="D1" s="9"/>
      <c r="E1" s="9"/>
      <c r="F1" s="9"/>
      <c r="G1" s="9"/>
      <c r="H1" s="34" t="s">
        <v>318</v>
      </c>
    </row>
    <row r="2" ht="28.5" customHeight="1">
      <c r="A2" s="99" t="str">
        <f>"2025"&amp;"年新增资产配置表"</f>
        <v>2025年新增资产配置表</v>
      </c>
      <c r="B2" s="12"/>
      <c r="C2" s="12"/>
      <c r="D2" s="12"/>
      <c r="E2" s="12"/>
      <c r="F2" s="12"/>
      <c r="G2" s="12"/>
      <c r="H2" s="12"/>
    </row>
    <row r="3" ht="13.5" customHeight="1">
      <c r="A3" s="101" t="str">
        <f>"单位名称："&amp;"盈江县搬迁安置办公室"</f>
        <v>单位名称：盈江县搬迁安置办公室</v>
      </c>
      <c r="B3" s="13"/>
      <c r="C3" s="14"/>
      <c r="D3" s="9"/>
      <c r="E3" s="9"/>
      <c r="F3" s="9"/>
      <c r="G3" s="9"/>
      <c r="H3" s="9"/>
    </row>
    <row r="4" ht="18" customHeight="1">
      <c r="A4" s="15" t="s">
        <v>138</v>
      </c>
      <c r="B4" s="15" t="s">
        <v>319</v>
      </c>
      <c r="C4" s="15" t="s">
        <v>320</v>
      </c>
      <c r="D4" s="15" t="s">
        <v>321</v>
      </c>
      <c r="E4" s="15" t="s">
        <v>322</v>
      </c>
      <c r="F4" s="16" t="s">
        <v>323</v>
      </c>
      <c r="G4" s="17"/>
      <c r="H4" s="19"/>
    </row>
    <row r="5" ht="18" customHeight="1">
      <c r="A5" s="46"/>
      <c r="B5" s="46"/>
      <c r="C5" s="46"/>
      <c r="D5" s="46"/>
      <c r="E5" s="46"/>
      <c r="F5" s="131" t="s">
        <v>280</v>
      </c>
      <c r="G5" s="131" t="s">
        <v>324</v>
      </c>
      <c r="H5" s="131" t="s">
        <v>325</v>
      </c>
    </row>
    <row r="6" ht="21" customHeight="1">
      <c r="A6" s="131">
        <v>1</v>
      </c>
      <c r="B6" s="131">
        <v>2</v>
      </c>
      <c r="C6" s="131">
        <v>3</v>
      </c>
      <c r="D6" s="131">
        <v>4</v>
      </c>
      <c r="E6" s="131">
        <v>5</v>
      </c>
      <c r="F6" s="131">
        <v>6</v>
      </c>
      <c r="G6" s="131">
        <v>7</v>
      </c>
      <c r="H6" s="131">
        <v>8</v>
      </c>
    </row>
    <row r="7" ht="33" customHeight="1">
      <c r="A7" s="145"/>
      <c r="B7" s="145"/>
      <c r="C7" s="145"/>
      <c r="D7" s="145"/>
      <c r="E7" s="145"/>
      <c r="F7" s="149"/>
      <c r="G7" s="150"/>
      <c r="H7" s="150"/>
    </row>
    <row r="8" ht="24" customHeight="1">
      <c r="A8" s="140" t="s">
        <v>30</v>
      </c>
      <c r="B8" s="151"/>
      <c r="C8" s="151"/>
      <c r="D8" s="151"/>
      <c r="E8" s="151"/>
      <c r="F8" s="152"/>
      <c r="G8" s="137"/>
      <c r="H8" s="137"/>
    </row>
    <row r="9">
      <c r="A9" s="153" t="s">
        <v>326</v>
      </c>
    </row>
  </sheetData>
  <mergeCells count="9">
    <mergeCell ref="A2:H2"/>
    <mergeCell ref="A3:C3"/>
    <mergeCell ref="F4:H4"/>
    <mergeCell ref="A8:E8"/>
    <mergeCell ref="A4:A5"/>
    <mergeCell ref="B4:B5"/>
    <mergeCell ref="C4:C5"/>
    <mergeCell ref="D4:D5"/>
    <mergeCell ref="E4:E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G23" activeCellId="0" sqref="G23"/>
    </sheetView>
  </sheetViews>
  <sheetFormatPr defaultColWidth="9.1428571428571406" defaultRowHeight="14.25" customHeight="1"/>
  <cols>
    <col customWidth="1" min="1" max="1" width="10.285714285714301"/>
    <col customWidth="1" min="2" max="3" width="23.847619047618998"/>
    <col customWidth="1" min="4" max="4" width="11.1428571428571"/>
    <col customWidth="1" min="5" max="5" width="17.714285714285701"/>
    <col customWidth="1" min="6" max="6" width="9.8476190476190499"/>
    <col customWidth="1" min="7" max="7" width="17.714285714285701"/>
    <col customWidth="1" min="8" max="11" width="15.4190476190476"/>
  </cols>
  <sheetData>
    <row r="1" ht="13.5" customHeight="1">
      <c r="A1" s="9"/>
      <c r="B1" s="9"/>
      <c r="C1" s="9"/>
      <c r="D1" s="154"/>
      <c r="E1" s="154"/>
      <c r="F1" s="154"/>
      <c r="G1" s="154"/>
      <c r="H1" s="66"/>
      <c r="I1" s="66"/>
      <c r="J1" s="66"/>
      <c r="K1" s="125" t="s">
        <v>327</v>
      </c>
    </row>
    <row r="2" ht="27.75" customHeight="1">
      <c r="A2" s="12" t="str">
        <f>"2025"&amp;"年上级转移支付补助项目支出预算表"</f>
        <v>2025年上级转移支付补助项目支出预算表</v>
      </c>
      <c r="B2" s="12"/>
      <c r="C2" s="12"/>
      <c r="D2" s="12"/>
      <c r="E2" s="12"/>
      <c r="F2" s="12"/>
      <c r="G2" s="12"/>
      <c r="H2" s="12"/>
      <c r="I2" s="12"/>
      <c r="J2" s="12"/>
      <c r="K2" s="12"/>
    </row>
    <row r="3" ht="13.5" customHeight="1">
      <c r="A3" s="143" t="str">
        <f>"单位名称："&amp;"盈江县搬迁安置办公室"</f>
        <v>单位名称：盈江县搬迁安置办公室</v>
      </c>
      <c r="B3" s="13"/>
      <c r="C3" s="13"/>
      <c r="D3" s="13"/>
      <c r="E3" s="13"/>
      <c r="F3" s="13"/>
      <c r="G3" s="13"/>
      <c r="H3" s="102"/>
      <c r="I3" s="102"/>
      <c r="J3" s="102"/>
      <c r="K3" s="127" t="s">
        <v>27</v>
      </c>
    </row>
    <row r="4" ht="21.75" customHeight="1">
      <c r="A4" s="25" t="s">
        <v>207</v>
      </c>
      <c r="B4" s="25" t="s">
        <v>140</v>
      </c>
      <c r="C4" s="25" t="s">
        <v>208</v>
      </c>
      <c r="D4" s="131" t="s">
        <v>141</v>
      </c>
      <c r="E4" s="131" t="s">
        <v>142</v>
      </c>
      <c r="F4" s="131" t="s">
        <v>209</v>
      </c>
      <c r="G4" s="131" t="s">
        <v>210</v>
      </c>
      <c r="H4" s="24" t="s">
        <v>30</v>
      </c>
      <c r="I4" s="24" t="s">
        <v>328</v>
      </c>
      <c r="J4" s="24"/>
      <c r="K4" s="24"/>
    </row>
    <row r="5" ht="21.75" customHeight="1">
      <c r="A5" s="25"/>
      <c r="B5" s="25"/>
      <c r="C5" s="25"/>
      <c r="D5" s="131"/>
      <c r="E5" s="131"/>
      <c r="F5" s="131"/>
      <c r="G5" s="131"/>
      <c r="H5" s="24"/>
      <c r="I5" s="131" t="s">
        <v>34</v>
      </c>
      <c r="J5" s="131" t="s">
        <v>35</v>
      </c>
      <c r="K5" s="131" t="s">
        <v>36</v>
      </c>
    </row>
    <row r="6" ht="40.5" customHeight="1">
      <c r="A6" s="25"/>
      <c r="B6" s="25"/>
      <c r="C6" s="25"/>
      <c r="D6" s="131"/>
      <c r="E6" s="131"/>
      <c r="F6" s="131"/>
      <c r="G6" s="131"/>
      <c r="H6" s="24"/>
      <c r="I6" s="131" t="s">
        <v>33</v>
      </c>
      <c r="J6" s="131"/>
      <c r="K6" s="131"/>
    </row>
    <row r="7" ht="15" customHeight="1">
      <c r="A7" s="155">
        <v>1</v>
      </c>
      <c r="B7" s="155">
        <v>2</v>
      </c>
      <c r="C7" s="155">
        <v>3</v>
      </c>
      <c r="D7" s="155">
        <v>4</v>
      </c>
      <c r="E7" s="155">
        <v>5</v>
      </c>
      <c r="F7" s="155">
        <v>6</v>
      </c>
      <c r="G7" s="155">
        <v>7</v>
      </c>
      <c r="H7" s="155">
        <v>8</v>
      </c>
      <c r="I7" s="155">
        <v>9</v>
      </c>
      <c r="J7" s="96">
        <v>10</v>
      </c>
      <c r="K7" s="96">
        <v>11</v>
      </c>
    </row>
    <row r="8" ht="52.5" customHeight="1">
      <c r="A8" s="135"/>
      <c r="B8" s="95"/>
      <c r="C8" s="135"/>
      <c r="D8" s="135"/>
      <c r="E8" s="135"/>
      <c r="F8" s="135"/>
      <c r="G8" s="135"/>
      <c r="H8" s="29"/>
      <c r="I8" s="29"/>
      <c r="J8" s="29"/>
      <c r="K8" s="149"/>
    </row>
    <row r="9" ht="52.5" customHeight="1">
      <c r="A9" s="95"/>
      <c r="B9" s="95"/>
      <c r="C9" s="95"/>
      <c r="D9" s="95"/>
      <c r="E9" s="95"/>
      <c r="F9" s="95"/>
      <c r="G9" s="95"/>
      <c r="H9" s="29"/>
      <c r="I9" s="29"/>
      <c r="J9" s="29"/>
      <c r="K9" s="152"/>
    </row>
    <row r="10" ht="30" customHeight="1">
      <c r="A10" s="156" t="s">
        <v>273</v>
      </c>
      <c r="B10" s="157"/>
      <c r="C10" s="157"/>
      <c r="D10" s="157"/>
      <c r="E10" s="157"/>
      <c r="F10" s="157"/>
      <c r="G10" s="157"/>
      <c r="H10" s="29"/>
      <c r="I10" s="29"/>
      <c r="J10" s="29"/>
      <c r="K10" s="152"/>
    </row>
    <row r="11">
      <c r="A11" s="158" t="s">
        <v>329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F16" activeCellId="0" sqref="F16"/>
    </sheetView>
  </sheetViews>
  <sheetFormatPr defaultColWidth="9.1428571428571406" defaultRowHeight="14.25" customHeight="1" outlineLevelCol="6"/>
  <cols>
    <col customWidth="1" min="1" max="4" width="20.047619047619001"/>
    <col customWidth="1" min="5" max="7" width="21.047619047619001"/>
  </cols>
  <sheetData>
    <row r="1" ht="13.5" customHeight="1">
      <c r="A1" s="9"/>
      <c r="B1" s="9"/>
      <c r="C1" s="9"/>
      <c r="D1" s="154"/>
      <c r="E1" s="66"/>
      <c r="F1" s="66"/>
      <c r="G1" s="125" t="s">
        <v>330</v>
      </c>
    </row>
    <row r="2" ht="27.75" customHeight="1">
      <c r="A2" s="12" t="str">
        <f>"2025"&amp;"年部门项目支出中期规划预算表"</f>
        <v>2025年部门项目支出中期规划预算表</v>
      </c>
      <c r="B2" s="12"/>
      <c r="C2" s="12"/>
      <c r="D2" s="12"/>
      <c r="E2" s="12"/>
      <c r="F2" s="12"/>
      <c r="G2" s="12"/>
    </row>
    <row r="3" ht="13.5" customHeight="1">
      <c r="A3" s="143" t="str">
        <f>"单位名称："&amp;"盈江县搬迁安置办公室"</f>
        <v>单位名称：盈江县搬迁安置办公室</v>
      </c>
      <c r="B3" s="13"/>
      <c r="C3" s="13"/>
      <c r="D3" s="13"/>
      <c r="E3" s="102"/>
      <c r="F3" s="102"/>
      <c r="G3" s="127" t="s">
        <v>27</v>
      </c>
    </row>
    <row r="4" ht="21.75" customHeight="1">
      <c r="A4" s="26" t="s">
        <v>208</v>
      </c>
      <c r="B4" s="26" t="s">
        <v>207</v>
      </c>
      <c r="C4" s="26" t="s">
        <v>140</v>
      </c>
      <c r="D4" s="15" t="s">
        <v>331</v>
      </c>
      <c r="E4" s="30" t="s">
        <v>34</v>
      </c>
      <c r="F4" s="18"/>
      <c r="G4" s="44"/>
    </row>
    <row r="5" ht="21.75" customHeight="1">
      <c r="A5" s="159"/>
      <c r="B5" s="159"/>
      <c r="C5" s="159"/>
      <c r="D5" s="20"/>
      <c r="E5" s="15" t="str">
        <f>"2025"&amp;"年"</f>
        <v>2025年</v>
      </c>
      <c r="F5" s="15" t="str">
        <f>"2025"+1&amp;"年"</f>
        <v>2026年</v>
      </c>
      <c r="G5" s="15" t="str">
        <f>"2025"+2&amp;"年"</f>
        <v>2027年</v>
      </c>
    </row>
    <row r="6" ht="40.5" customHeight="1">
      <c r="A6" s="160"/>
      <c r="B6" s="160"/>
      <c r="C6" s="160"/>
      <c r="D6" s="46"/>
      <c r="E6" s="46" t="s">
        <v>33</v>
      </c>
      <c r="F6" s="46" t="s">
        <v>33</v>
      </c>
      <c r="G6" s="46" t="s">
        <v>33</v>
      </c>
    </row>
    <row r="7" ht="15" customHeight="1">
      <c r="A7" s="155">
        <v>1</v>
      </c>
      <c r="B7" s="155">
        <v>2</v>
      </c>
      <c r="C7" s="155">
        <v>3</v>
      </c>
      <c r="D7" s="96">
        <v>4</v>
      </c>
      <c r="E7" s="155">
        <v>5</v>
      </c>
      <c r="F7" s="155">
        <v>6</v>
      </c>
      <c r="G7" s="155">
        <v>7</v>
      </c>
    </row>
    <row r="8" ht="52.5" customHeight="1">
      <c r="A8" s="161" t="s">
        <v>46</v>
      </c>
      <c r="B8" s="95"/>
      <c r="C8" s="95"/>
      <c r="D8" s="95"/>
      <c r="E8" s="29">
        <v>20800</v>
      </c>
      <c r="F8" s="29"/>
      <c r="G8" s="29"/>
    </row>
    <row r="9" ht="52.5" customHeight="1">
      <c r="A9" s="138"/>
      <c r="B9" s="95" t="s">
        <v>332</v>
      </c>
      <c r="C9" s="95" t="s">
        <v>204</v>
      </c>
      <c r="D9" s="95" t="s">
        <v>333</v>
      </c>
      <c r="E9" s="29">
        <v>800</v>
      </c>
      <c r="F9" s="29"/>
      <c r="G9" s="29"/>
    </row>
    <row r="10" ht="52.5" customHeight="1">
      <c r="A10" s="162"/>
      <c r="B10" s="95" t="s">
        <v>334</v>
      </c>
      <c r="C10" s="95" t="s">
        <v>220</v>
      </c>
      <c r="D10" s="95" t="s">
        <v>333</v>
      </c>
      <c r="E10" s="29">
        <v>20000</v>
      </c>
      <c r="F10" s="29"/>
      <c r="G10" s="29"/>
    </row>
    <row r="11" ht="30" customHeight="1">
      <c r="A11" s="163" t="s">
        <v>30</v>
      </c>
      <c r="B11" s="164" t="s">
        <v>314</v>
      </c>
      <c r="C11" s="164"/>
      <c r="D11" s="165"/>
      <c r="E11" s="29">
        <v>20800</v>
      </c>
      <c r="F11" s="29"/>
      <c r="G11" s="29"/>
    </row>
  </sheetData>
  <mergeCells count="11">
    <mergeCell ref="A2:G2"/>
    <mergeCell ref="A3:D3"/>
    <mergeCell ref="E4:G4"/>
    <mergeCell ref="A11:D11"/>
    <mergeCell ref="A4:A6"/>
    <mergeCell ref="B4:B6"/>
    <mergeCell ref="C4:C6"/>
    <mergeCell ref="D4:D6"/>
    <mergeCell ref="E5:E6"/>
    <mergeCell ref="F5:F6"/>
    <mergeCell ref="G5:G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W10" activeCellId="0" sqref="W10"/>
    </sheetView>
  </sheetViews>
  <sheetFormatPr defaultColWidth="9.1428571428571406" defaultRowHeight="12" customHeight="1"/>
  <cols>
    <col customWidth="1" min="1" max="1" width="7.6285714285714299"/>
    <col customWidth="1" min="2" max="2" width="12.285714285714301"/>
    <col customWidth="1" min="3" max="4" width="13.476190476190499"/>
    <col customWidth="1" min="5" max="5" width="13.199999999999999"/>
    <col customWidth="1" min="6" max="6" width="8.4761904761904798"/>
    <col customWidth="1" min="7" max="7" width="5.3428571428571399"/>
    <col customWidth="1" min="8" max="8" width="8.4761904761904798"/>
    <col customWidth="1" min="9" max="12" width="11.9142857142857"/>
    <col customWidth="1" min="13" max="13" width="9.1999999999999993"/>
    <col customWidth="1" min="14" max="14" width="11.9142857142857"/>
    <col customWidth="1" min="15" max="15" width="4.4761904761904798"/>
    <col customWidth="1" min="16" max="19" width="6.71428571428571"/>
  </cols>
  <sheetData>
    <row r="1" ht="16.5" customHeight="1">
      <c r="A1" s="8"/>
      <c r="B1" s="9"/>
      <c r="C1" s="9"/>
      <c r="D1" s="9"/>
      <c r="E1" s="9"/>
      <c r="F1" s="9"/>
      <c r="G1" s="9"/>
      <c r="H1" s="9"/>
      <c r="I1" s="10"/>
      <c r="J1" s="9"/>
      <c r="K1" s="9"/>
      <c r="L1" s="9"/>
      <c r="M1" s="9"/>
      <c r="N1" s="9"/>
      <c r="O1" s="9"/>
      <c r="P1" s="11" t="s">
        <v>26</v>
      </c>
      <c r="Q1" s="11" t="s">
        <v>26</v>
      </c>
    </row>
    <row r="2" ht="36.75" customHeight="1">
      <c r="A2" s="12" t="str">
        <f>"2025"&amp;"年部门收入预算表"</f>
        <v>2025年部门收入预算表</v>
      </c>
      <c r="B2" s="12"/>
      <c r="C2" s="12"/>
      <c r="D2" s="12"/>
      <c r="E2" s="12"/>
      <c r="F2" s="12"/>
      <c r="G2" s="12"/>
      <c r="H2" s="12"/>
      <c r="I2" s="12"/>
      <c r="J2" s="12"/>
      <c r="K2" s="12"/>
      <c r="L2" s="12"/>
      <c r="M2" s="12"/>
      <c r="N2" s="12"/>
      <c r="O2" s="12"/>
      <c r="P2" s="12"/>
      <c r="Q2" s="12"/>
      <c r="R2" s="12"/>
      <c r="S2" s="12"/>
    </row>
    <row r="3" ht="18" customHeight="1">
      <c r="A3" s="13" t="str">
        <f>"单位名称："&amp;"盈江县搬迁安置办公室"</f>
        <v>单位名称：盈江县搬迁安置办公室</v>
      </c>
      <c r="B3" s="13"/>
      <c r="C3" s="14"/>
      <c r="D3" s="14"/>
      <c r="E3" s="14"/>
      <c r="F3" s="14"/>
      <c r="G3" s="14"/>
      <c r="H3" s="14"/>
      <c r="I3" s="14"/>
      <c r="J3" s="14"/>
      <c r="K3" s="14"/>
      <c r="L3" s="14"/>
      <c r="M3" s="14"/>
      <c r="N3" s="14"/>
      <c r="O3" s="14"/>
      <c r="P3" s="11" t="s">
        <v>27</v>
      </c>
      <c r="Q3" s="11"/>
    </row>
    <row r="4" ht="21" customHeight="1">
      <c r="A4" s="15" t="s">
        <v>28</v>
      </c>
      <c r="B4" s="15" t="s">
        <v>29</v>
      </c>
      <c r="C4" s="15" t="s">
        <v>30</v>
      </c>
      <c r="D4" s="16" t="s">
        <v>31</v>
      </c>
      <c r="E4" s="17"/>
      <c r="F4" s="17"/>
      <c r="G4" s="17"/>
      <c r="H4" s="17"/>
      <c r="I4" s="18"/>
      <c r="J4" s="17"/>
      <c r="K4" s="17"/>
      <c r="L4" s="17"/>
      <c r="M4" s="17"/>
      <c r="N4" s="19"/>
      <c r="O4" s="16" t="s">
        <v>32</v>
      </c>
      <c r="P4" s="17"/>
      <c r="Q4" s="17"/>
      <c r="R4" s="17"/>
      <c r="S4" s="19"/>
    </row>
    <row r="5" ht="41.25" customHeight="1">
      <c r="A5" s="20"/>
      <c r="B5" s="20"/>
      <c r="C5" s="20"/>
      <c r="D5" s="20" t="s">
        <v>33</v>
      </c>
      <c r="E5" s="20" t="s">
        <v>34</v>
      </c>
      <c r="F5" s="20" t="s">
        <v>35</v>
      </c>
      <c r="G5" s="20" t="s">
        <v>36</v>
      </c>
      <c r="H5" s="15" t="s">
        <v>37</v>
      </c>
      <c r="I5" s="21" t="s">
        <v>38</v>
      </c>
      <c r="J5" s="21"/>
      <c r="K5" s="21"/>
      <c r="L5" s="21"/>
      <c r="M5" s="21"/>
      <c r="N5" s="21"/>
      <c r="O5" s="15" t="s">
        <v>33</v>
      </c>
      <c r="P5" s="15" t="s">
        <v>34</v>
      </c>
      <c r="Q5" s="15" t="s">
        <v>35</v>
      </c>
      <c r="R5" s="15" t="s">
        <v>36</v>
      </c>
      <c r="S5" s="15" t="s">
        <v>39</v>
      </c>
    </row>
    <row r="6" ht="43.5" customHeight="1">
      <c r="A6" s="22"/>
      <c r="B6" s="22"/>
      <c r="C6" s="22"/>
      <c r="D6" s="23"/>
      <c r="E6" s="23"/>
      <c r="F6" s="23"/>
      <c r="G6" s="22"/>
      <c r="H6" s="22"/>
      <c r="I6" s="24" t="s">
        <v>33</v>
      </c>
      <c r="J6" s="25" t="s">
        <v>40</v>
      </c>
      <c r="K6" s="25" t="s">
        <v>41</v>
      </c>
      <c r="L6" s="26" t="s">
        <v>42</v>
      </c>
      <c r="M6" s="26" t="s">
        <v>43</v>
      </c>
      <c r="N6" s="26" t="s">
        <v>44</v>
      </c>
      <c r="O6" s="23"/>
      <c r="P6" s="23"/>
      <c r="Q6" s="23"/>
      <c r="R6" s="23"/>
      <c r="S6" s="23"/>
    </row>
    <row r="7" ht="21" customHeight="1">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c r="R7" s="24">
        <v>18</v>
      </c>
      <c r="S7" s="27">
        <v>19</v>
      </c>
    </row>
    <row r="8" ht="52.5" customHeight="1">
      <c r="A8" s="28" t="s">
        <v>45</v>
      </c>
      <c r="B8" s="28" t="s">
        <v>46</v>
      </c>
      <c r="C8" s="29">
        <v>529369.28000000003</v>
      </c>
      <c r="D8" s="29">
        <v>529369.28000000003</v>
      </c>
      <c r="E8" s="29">
        <v>480719.44</v>
      </c>
      <c r="F8" s="29"/>
      <c r="G8" s="29"/>
      <c r="H8" s="29"/>
      <c r="I8" s="29">
        <v>48649.839999999997</v>
      </c>
      <c r="J8" s="29"/>
      <c r="K8" s="29"/>
      <c r="L8" s="29"/>
      <c r="M8" s="29"/>
      <c r="N8" s="29">
        <v>48649.839999999997</v>
      </c>
      <c r="O8" s="29"/>
      <c r="P8" s="29"/>
      <c r="Q8" s="29"/>
      <c r="R8" s="29"/>
      <c r="S8" s="29"/>
    </row>
    <row r="9" ht="30" customHeight="1">
      <c r="A9" s="30" t="s">
        <v>30</v>
      </c>
      <c r="B9" s="31"/>
      <c r="C9" s="32">
        <v>529369.28000000003</v>
      </c>
      <c r="D9" s="32">
        <v>529369.28000000003</v>
      </c>
      <c r="E9" s="32">
        <v>480719.44</v>
      </c>
      <c r="F9" s="32"/>
      <c r="G9" s="32"/>
      <c r="H9" s="32"/>
      <c r="I9" s="32">
        <v>48649.839999999997</v>
      </c>
      <c r="J9" s="32"/>
      <c r="K9" s="32"/>
      <c r="L9" s="32"/>
      <c r="M9" s="32"/>
      <c r="N9" s="32">
        <v>48649.839999999997</v>
      </c>
      <c r="O9" s="32"/>
      <c r="P9" s="32"/>
      <c r="Q9" s="32"/>
      <c r="R9" s="32"/>
      <c r="S9" s="3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Zeros="0" zoomScale="100" workbookViewId="0">
      <selection activeCell="E27" activeCellId="0" sqref="E27"/>
    </sheetView>
  </sheetViews>
  <sheetFormatPr defaultColWidth="8.8476190476190499" defaultRowHeight="15" customHeight="1"/>
  <cols>
    <col customWidth="1" min="1" max="1" width="9.6285714285714299"/>
    <col customWidth="1" min="2" max="2" width="13.4285714285714"/>
    <col customWidth="1" min="3" max="6" width="14.476190476190499"/>
    <col customWidth="1" min="7" max="7" width="12.6285714285714"/>
    <col customWidth="1" min="8" max="8" width="4.3428571428571399"/>
    <col customWidth="1" min="9" max="9" width="7.28571428571429"/>
    <col customWidth="1" min="10" max="13" width="12.771428571428601"/>
    <col customWidth="1" min="14" max="14" width="9.5714285714285694"/>
    <col customWidth="1" min="15" max="15" width="12.771428571428601"/>
  </cols>
  <sheetData>
    <row r="1" ht="18.75" customHeight="1">
      <c r="A1" s="33"/>
      <c r="B1" s="33"/>
      <c r="C1" s="33"/>
      <c r="D1" s="33"/>
      <c r="E1" s="33"/>
      <c r="F1" s="33"/>
      <c r="G1" s="33"/>
      <c r="H1" s="33"/>
      <c r="I1" s="33"/>
      <c r="J1" s="33"/>
      <c r="K1" s="33"/>
      <c r="L1" s="33"/>
      <c r="M1" s="33"/>
      <c r="N1" s="34" t="s">
        <v>47</v>
      </c>
      <c r="O1" s="34"/>
    </row>
    <row r="2" ht="36" customHeight="1">
      <c r="A2" s="35" t="str">
        <f>"2025"&amp;"年部门支出预算表"</f>
        <v>2025年部门支出预算表</v>
      </c>
      <c r="B2" s="35"/>
      <c r="C2" s="35"/>
      <c r="D2" s="35"/>
      <c r="E2" s="35"/>
      <c r="F2" s="35"/>
      <c r="G2" s="35"/>
      <c r="H2" s="35"/>
      <c r="I2" s="35"/>
      <c r="J2" s="35"/>
      <c r="K2" s="35"/>
      <c r="L2" s="35"/>
      <c r="M2" s="35"/>
      <c r="N2" s="35"/>
      <c r="O2" s="35"/>
    </row>
    <row r="3" ht="18.75" customHeight="1">
      <c r="A3" s="13" t="str">
        <f>"单位名称："&amp;"盈江县搬迁安置办公室"</f>
        <v>单位名称：盈江县搬迁安置办公室</v>
      </c>
      <c r="B3" s="13"/>
      <c r="C3" s="13"/>
      <c r="D3" s="13"/>
      <c r="E3" s="13"/>
      <c r="F3" s="13"/>
      <c r="G3" s="33"/>
      <c r="H3" s="33"/>
      <c r="I3" s="33"/>
      <c r="J3" s="33"/>
      <c r="K3" s="33"/>
      <c r="L3" s="33"/>
      <c r="M3" s="33"/>
      <c r="N3" s="34" t="s">
        <v>1</v>
      </c>
      <c r="O3" s="34"/>
    </row>
    <row r="4" ht="31.5" customHeight="1">
      <c r="A4" s="36" t="s">
        <v>48</v>
      </c>
      <c r="B4" s="36" t="s">
        <v>49</v>
      </c>
      <c r="C4" s="36" t="s">
        <v>30</v>
      </c>
      <c r="D4" s="36" t="s">
        <v>34</v>
      </c>
      <c r="E4" s="36"/>
      <c r="F4" s="36"/>
      <c r="G4" s="36" t="s">
        <v>35</v>
      </c>
      <c r="H4" s="36" t="s">
        <v>36</v>
      </c>
      <c r="I4" s="36" t="s">
        <v>50</v>
      </c>
      <c r="J4" s="36" t="s">
        <v>51</v>
      </c>
      <c r="K4" s="36"/>
      <c r="L4" s="36"/>
      <c r="M4" s="36"/>
      <c r="N4" s="36"/>
      <c r="O4" s="36"/>
    </row>
    <row r="5" ht="37.299999999999997" customHeight="1">
      <c r="A5" s="36"/>
      <c r="B5" s="36"/>
      <c r="C5" s="36"/>
      <c r="D5" s="36" t="s">
        <v>33</v>
      </c>
      <c r="E5" s="36" t="s">
        <v>52</v>
      </c>
      <c r="F5" s="36" t="s">
        <v>53</v>
      </c>
      <c r="G5" s="36"/>
      <c r="H5" s="36"/>
      <c r="I5" s="36"/>
      <c r="J5" s="36" t="s">
        <v>33</v>
      </c>
      <c r="K5" s="36" t="s">
        <v>54</v>
      </c>
      <c r="L5" s="36" t="s">
        <v>55</v>
      </c>
      <c r="M5" s="36" t="s">
        <v>56</v>
      </c>
      <c r="N5" s="36" t="s">
        <v>57</v>
      </c>
      <c r="O5" s="36" t="s">
        <v>58</v>
      </c>
    </row>
    <row r="6" ht="18.75" customHeight="1">
      <c r="A6" s="37" t="s">
        <v>59</v>
      </c>
      <c r="B6" s="37" t="s">
        <v>60</v>
      </c>
      <c r="C6" s="37" t="s">
        <v>61</v>
      </c>
      <c r="D6" s="37" t="s">
        <v>62</v>
      </c>
      <c r="E6" s="37" t="s">
        <v>63</v>
      </c>
      <c r="F6" s="37" t="s">
        <v>64</v>
      </c>
      <c r="G6" s="37" t="s">
        <v>65</v>
      </c>
      <c r="H6" s="37" t="s">
        <v>66</v>
      </c>
      <c r="I6" s="37" t="s">
        <v>67</v>
      </c>
      <c r="J6" s="37" t="s">
        <v>68</v>
      </c>
      <c r="K6" s="37" t="s">
        <v>69</v>
      </c>
      <c r="L6" s="37" t="s">
        <v>70</v>
      </c>
      <c r="M6" s="37" t="s">
        <v>71</v>
      </c>
      <c r="N6" s="37" t="s">
        <v>72</v>
      </c>
      <c r="O6" s="37" t="s">
        <v>73</v>
      </c>
    </row>
    <row r="7" ht="52.5" customHeight="1">
      <c r="A7" s="38" t="s">
        <v>74</v>
      </c>
      <c r="B7" s="38" t="s">
        <v>75</v>
      </c>
      <c r="C7" s="7">
        <v>49449.839999999997</v>
      </c>
      <c r="D7" s="7">
        <v>800</v>
      </c>
      <c r="E7" s="7">
        <v>800</v>
      </c>
      <c r="F7" s="7"/>
      <c r="G7" s="7"/>
      <c r="H7" s="7"/>
      <c r="I7" s="7"/>
      <c r="J7" s="7">
        <v>48649.839999999997</v>
      </c>
      <c r="K7" s="7"/>
      <c r="L7" s="7"/>
      <c r="M7" s="7"/>
      <c r="N7" s="7"/>
      <c r="O7" s="7">
        <v>48649.839999999997</v>
      </c>
    </row>
    <row r="8" ht="52.5" customHeight="1">
      <c r="A8" s="39" t="s">
        <v>76</v>
      </c>
      <c r="B8" s="39" t="s">
        <v>77</v>
      </c>
      <c r="C8" s="7">
        <v>49449.839999999997</v>
      </c>
      <c r="D8" s="7">
        <v>800</v>
      </c>
      <c r="E8" s="7">
        <v>800</v>
      </c>
      <c r="F8" s="7"/>
      <c r="G8" s="7"/>
      <c r="H8" s="7"/>
      <c r="I8" s="7"/>
      <c r="J8" s="7">
        <v>48649.839999999997</v>
      </c>
      <c r="K8" s="7"/>
      <c r="L8" s="7"/>
      <c r="M8" s="7"/>
      <c r="N8" s="7"/>
      <c r="O8" s="7">
        <v>48649.839999999997</v>
      </c>
    </row>
    <row r="9" ht="52.5" customHeight="1">
      <c r="A9" s="40" t="s">
        <v>78</v>
      </c>
      <c r="B9" s="40" t="s">
        <v>79</v>
      </c>
      <c r="C9" s="7">
        <v>49449.839999999997</v>
      </c>
      <c r="D9" s="7">
        <v>800</v>
      </c>
      <c r="E9" s="7">
        <v>800</v>
      </c>
      <c r="F9" s="7"/>
      <c r="G9" s="7"/>
      <c r="H9" s="7"/>
      <c r="I9" s="7"/>
      <c r="J9" s="7">
        <v>48649.839999999997</v>
      </c>
      <c r="K9" s="7"/>
      <c r="L9" s="7"/>
      <c r="M9" s="7"/>
      <c r="N9" s="7"/>
      <c r="O9" s="7">
        <v>48649.839999999997</v>
      </c>
    </row>
    <row r="10" ht="52.5" customHeight="1">
      <c r="A10" s="38" t="s">
        <v>80</v>
      </c>
      <c r="B10" s="38" t="s">
        <v>81</v>
      </c>
      <c r="C10" s="7">
        <v>65169.379999999997</v>
      </c>
      <c r="D10" s="7">
        <v>65169.379999999997</v>
      </c>
      <c r="E10" s="7">
        <v>65169.379999999997</v>
      </c>
      <c r="F10" s="7"/>
      <c r="G10" s="7"/>
      <c r="H10" s="7"/>
      <c r="I10" s="7"/>
      <c r="J10" s="7"/>
      <c r="K10" s="7"/>
      <c r="L10" s="7"/>
      <c r="M10" s="7"/>
      <c r="N10" s="7"/>
      <c r="O10" s="7"/>
    </row>
    <row r="11" ht="52.5" customHeight="1">
      <c r="A11" s="39" t="s">
        <v>82</v>
      </c>
      <c r="B11" s="39" t="s">
        <v>83</v>
      </c>
      <c r="C11" s="7">
        <v>62437.730000000003</v>
      </c>
      <c r="D11" s="7">
        <v>62437.730000000003</v>
      </c>
      <c r="E11" s="7">
        <v>62437.730000000003</v>
      </c>
      <c r="F11" s="7"/>
      <c r="G11" s="7"/>
      <c r="H11" s="7"/>
      <c r="I11" s="7"/>
      <c r="J11" s="7"/>
      <c r="K11" s="7"/>
      <c r="L11" s="7"/>
      <c r="M11" s="7"/>
      <c r="N11" s="7"/>
      <c r="O11" s="7"/>
    </row>
    <row r="12" ht="52.5" customHeight="1">
      <c r="A12" s="40" t="s">
        <v>84</v>
      </c>
      <c r="B12" s="40" t="s">
        <v>85</v>
      </c>
      <c r="C12" s="7">
        <v>62437.730000000003</v>
      </c>
      <c r="D12" s="7">
        <v>62437.730000000003</v>
      </c>
      <c r="E12" s="7">
        <v>62437.730000000003</v>
      </c>
      <c r="F12" s="7"/>
      <c r="G12" s="7"/>
      <c r="H12" s="7"/>
      <c r="I12" s="7"/>
      <c r="J12" s="7"/>
      <c r="K12" s="7"/>
      <c r="L12" s="7"/>
      <c r="M12" s="7"/>
      <c r="N12" s="7"/>
      <c r="O12" s="7"/>
    </row>
    <row r="13" ht="52.5" customHeight="1">
      <c r="A13" s="40" t="s">
        <v>86</v>
      </c>
      <c r="B13" s="40" t="s">
        <v>87</v>
      </c>
      <c r="C13" s="7"/>
      <c r="D13" s="7"/>
      <c r="E13" s="7"/>
      <c r="F13" s="7"/>
      <c r="G13" s="7"/>
      <c r="H13" s="7"/>
      <c r="I13" s="7"/>
      <c r="J13" s="7"/>
      <c r="K13" s="7"/>
      <c r="L13" s="7"/>
      <c r="M13" s="7"/>
      <c r="N13" s="7"/>
      <c r="O13" s="7"/>
    </row>
    <row r="14" ht="52.5" customHeight="1">
      <c r="A14" s="39" t="s">
        <v>88</v>
      </c>
      <c r="B14" s="39" t="s">
        <v>89</v>
      </c>
      <c r="C14" s="7">
        <v>2731.6500000000001</v>
      </c>
      <c r="D14" s="7">
        <v>2731.6500000000001</v>
      </c>
      <c r="E14" s="7">
        <v>2731.6500000000001</v>
      </c>
      <c r="F14" s="7"/>
      <c r="G14" s="7"/>
      <c r="H14" s="7"/>
      <c r="I14" s="7"/>
      <c r="J14" s="7"/>
      <c r="K14" s="7"/>
      <c r="L14" s="7"/>
      <c r="M14" s="7"/>
      <c r="N14" s="7"/>
      <c r="O14" s="7"/>
    </row>
    <row r="15" ht="52.5" customHeight="1">
      <c r="A15" s="40" t="s">
        <v>90</v>
      </c>
      <c r="B15" s="40" t="s">
        <v>89</v>
      </c>
      <c r="C15" s="7">
        <v>2731.6500000000001</v>
      </c>
      <c r="D15" s="7">
        <v>2731.6500000000001</v>
      </c>
      <c r="E15" s="7">
        <v>2731.6500000000001</v>
      </c>
      <c r="F15" s="7"/>
      <c r="G15" s="7"/>
      <c r="H15" s="7"/>
      <c r="I15" s="7"/>
      <c r="J15" s="7"/>
      <c r="K15" s="7"/>
      <c r="L15" s="7"/>
      <c r="M15" s="7"/>
      <c r="N15" s="7"/>
      <c r="O15" s="7"/>
    </row>
    <row r="16" ht="52.5" customHeight="1">
      <c r="A16" s="38" t="s">
        <v>91</v>
      </c>
      <c r="B16" s="38" t="s">
        <v>92</v>
      </c>
      <c r="C16" s="7">
        <v>32509.099999999999</v>
      </c>
      <c r="D16" s="7">
        <v>32509.099999999999</v>
      </c>
      <c r="E16" s="7">
        <v>32509.099999999999</v>
      </c>
      <c r="F16" s="7"/>
      <c r="G16" s="7"/>
      <c r="H16" s="7"/>
      <c r="I16" s="7"/>
      <c r="J16" s="7"/>
      <c r="K16" s="7"/>
      <c r="L16" s="7"/>
      <c r="M16" s="7"/>
      <c r="N16" s="7"/>
      <c r="O16" s="7"/>
    </row>
    <row r="17" ht="52.5" customHeight="1">
      <c r="A17" s="39" t="s">
        <v>93</v>
      </c>
      <c r="B17" s="39" t="s">
        <v>94</v>
      </c>
      <c r="C17" s="7">
        <v>32509.099999999999</v>
      </c>
      <c r="D17" s="7">
        <v>32509.099999999999</v>
      </c>
      <c r="E17" s="7">
        <v>32509.099999999999</v>
      </c>
      <c r="F17" s="7"/>
      <c r="G17" s="7"/>
      <c r="H17" s="7"/>
      <c r="I17" s="7"/>
      <c r="J17" s="7"/>
      <c r="K17" s="7"/>
      <c r="L17" s="7"/>
      <c r="M17" s="7"/>
      <c r="N17" s="7"/>
      <c r="O17" s="7"/>
    </row>
    <row r="18" ht="52.5" customHeight="1">
      <c r="A18" s="40" t="s">
        <v>95</v>
      </c>
      <c r="B18" s="40" t="s">
        <v>96</v>
      </c>
      <c r="C18" s="7"/>
      <c r="D18" s="7"/>
      <c r="E18" s="7"/>
      <c r="F18" s="7"/>
      <c r="G18" s="7"/>
      <c r="H18" s="7"/>
      <c r="I18" s="7"/>
      <c r="J18" s="7"/>
      <c r="K18" s="7"/>
      <c r="L18" s="7"/>
      <c r="M18" s="7"/>
      <c r="N18" s="7"/>
      <c r="O18" s="7"/>
    </row>
    <row r="19" ht="52.5" customHeight="1">
      <c r="A19" s="40" t="s">
        <v>97</v>
      </c>
      <c r="B19" s="40" t="s">
        <v>98</v>
      </c>
      <c r="C19" s="7">
        <v>30828.630000000001</v>
      </c>
      <c r="D19" s="7">
        <v>30828.630000000001</v>
      </c>
      <c r="E19" s="7">
        <v>30828.630000000001</v>
      </c>
      <c r="F19" s="7"/>
      <c r="G19" s="7"/>
      <c r="H19" s="7"/>
      <c r="I19" s="7"/>
      <c r="J19" s="7"/>
      <c r="K19" s="7"/>
      <c r="L19" s="7"/>
      <c r="M19" s="7"/>
      <c r="N19" s="7"/>
      <c r="O19" s="7"/>
    </row>
    <row r="20" ht="52.5" customHeight="1">
      <c r="A20" s="40" t="s">
        <v>99</v>
      </c>
      <c r="B20" s="40" t="s">
        <v>100</v>
      </c>
      <c r="C20" s="7">
        <v>1680.47</v>
      </c>
      <c r="D20" s="7">
        <v>1680.47</v>
      </c>
      <c r="E20" s="7">
        <v>1680.47</v>
      </c>
      <c r="F20" s="7"/>
      <c r="G20" s="7"/>
      <c r="H20" s="7"/>
      <c r="I20" s="7"/>
      <c r="J20" s="7"/>
      <c r="K20" s="7"/>
      <c r="L20" s="7"/>
      <c r="M20" s="7"/>
      <c r="N20" s="7"/>
      <c r="O20" s="7"/>
    </row>
    <row r="21" ht="52.5" customHeight="1">
      <c r="A21" s="38" t="s">
        <v>101</v>
      </c>
      <c r="B21" s="38" t="s">
        <v>102</v>
      </c>
      <c r="C21" s="7">
        <v>335411.96000000002</v>
      </c>
      <c r="D21" s="7">
        <v>335411.96000000002</v>
      </c>
      <c r="E21" s="7">
        <v>315411.96000000002</v>
      </c>
      <c r="F21" s="7">
        <v>20000</v>
      </c>
      <c r="G21" s="7"/>
      <c r="H21" s="7"/>
      <c r="I21" s="7"/>
      <c r="J21" s="7"/>
      <c r="K21" s="7"/>
      <c r="L21" s="7"/>
      <c r="M21" s="7"/>
      <c r="N21" s="7"/>
      <c r="O21" s="7"/>
    </row>
    <row r="22" ht="52.5" customHeight="1">
      <c r="A22" s="39" t="s">
        <v>103</v>
      </c>
      <c r="B22" s="39" t="s">
        <v>104</v>
      </c>
      <c r="C22" s="7">
        <v>335411.96000000002</v>
      </c>
      <c r="D22" s="7">
        <v>335411.96000000002</v>
      </c>
      <c r="E22" s="7">
        <v>315411.96000000002</v>
      </c>
      <c r="F22" s="7">
        <v>20000</v>
      </c>
      <c r="G22" s="7"/>
      <c r="H22" s="7"/>
      <c r="I22" s="7"/>
      <c r="J22" s="7"/>
      <c r="K22" s="7"/>
      <c r="L22" s="7"/>
      <c r="M22" s="7"/>
      <c r="N22" s="7"/>
      <c r="O22" s="7"/>
    </row>
    <row r="23" ht="52.5" customHeight="1">
      <c r="A23" s="40" t="s">
        <v>105</v>
      </c>
      <c r="B23" s="40" t="s">
        <v>106</v>
      </c>
      <c r="C23" s="7">
        <v>335411.96000000002</v>
      </c>
      <c r="D23" s="7">
        <v>335411.96000000002</v>
      </c>
      <c r="E23" s="7">
        <v>315411.96000000002</v>
      </c>
      <c r="F23" s="7">
        <v>20000</v>
      </c>
      <c r="G23" s="7"/>
      <c r="H23" s="7"/>
      <c r="I23" s="7"/>
      <c r="J23" s="7"/>
      <c r="K23" s="7"/>
      <c r="L23" s="7"/>
      <c r="M23" s="7"/>
      <c r="N23" s="7"/>
      <c r="O23" s="7"/>
    </row>
    <row r="24" ht="52.5" customHeight="1">
      <c r="A24" s="38" t="s">
        <v>107</v>
      </c>
      <c r="B24" s="38" t="s">
        <v>108</v>
      </c>
      <c r="C24" s="7">
        <v>46829</v>
      </c>
      <c r="D24" s="7">
        <v>46829</v>
      </c>
      <c r="E24" s="7">
        <v>46829</v>
      </c>
      <c r="F24" s="7"/>
      <c r="G24" s="7"/>
      <c r="H24" s="7"/>
      <c r="I24" s="7"/>
      <c r="J24" s="7"/>
      <c r="K24" s="7"/>
      <c r="L24" s="7"/>
      <c r="M24" s="7"/>
      <c r="N24" s="7"/>
      <c r="O24" s="7"/>
    </row>
    <row r="25" ht="52.5" customHeight="1">
      <c r="A25" s="39" t="s">
        <v>109</v>
      </c>
      <c r="B25" s="39" t="s">
        <v>110</v>
      </c>
      <c r="C25" s="7">
        <v>46829</v>
      </c>
      <c r="D25" s="7">
        <v>46829</v>
      </c>
      <c r="E25" s="7">
        <v>46829</v>
      </c>
      <c r="F25" s="7"/>
      <c r="G25" s="7"/>
      <c r="H25" s="7"/>
      <c r="I25" s="7"/>
      <c r="J25" s="7"/>
      <c r="K25" s="7"/>
      <c r="L25" s="7"/>
      <c r="M25" s="7"/>
      <c r="N25" s="7"/>
      <c r="O25" s="7"/>
    </row>
    <row r="26" ht="52.5" customHeight="1">
      <c r="A26" s="40" t="s">
        <v>111</v>
      </c>
      <c r="B26" s="40" t="s">
        <v>112</v>
      </c>
      <c r="C26" s="7">
        <v>46829</v>
      </c>
      <c r="D26" s="7">
        <v>46829</v>
      </c>
      <c r="E26" s="7">
        <v>46829</v>
      </c>
      <c r="F26" s="7"/>
      <c r="G26" s="7"/>
      <c r="H26" s="7"/>
      <c r="I26" s="7"/>
      <c r="J26" s="7"/>
      <c r="K26" s="7"/>
      <c r="L26" s="7"/>
      <c r="M26" s="7"/>
      <c r="N26" s="7"/>
      <c r="O26" s="7"/>
    </row>
    <row r="27" ht="30" customHeight="1">
      <c r="A27" s="37" t="s">
        <v>30</v>
      </c>
      <c r="B27" s="37"/>
      <c r="C27" s="7">
        <v>529369.28000000003</v>
      </c>
      <c r="D27" s="7">
        <v>480719.44</v>
      </c>
      <c r="E27" s="7">
        <v>460719.44</v>
      </c>
      <c r="F27" s="7">
        <v>20000</v>
      </c>
      <c r="G27" s="7"/>
      <c r="H27" s="7"/>
      <c r="I27" s="7"/>
      <c r="J27" s="7">
        <v>48649.839999999997</v>
      </c>
      <c r="K27" s="7"/>
      <c r="L27" s="7"/>
      <c r="M27" s="7"/>
      <c r="N27" s="7"/>
      <c r="O27" s="7">
        <v>48649.839999999997</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F16" activeCellId="0" sqref="F16"/>
    </sheetView>
  </sheetViews>
  <sheetFormatPr defaultColWidth="9.1428571428571406" defaultRowHeight="14.25" customHeight="1" outlineLevelCol="3"/>
  <cols>
    <col customWidth="1" min="1" max="1" width="32.771428571428601"/>
    <col customWidth="1" min="2" max="2" width="23.9142857142857"/>
    <col customWidth="1" min="3" max="3" width="35.476190476190503"/>
    <col customWidth="1" min="4" max="4" width="36.419047619047603"/>
  </cols>
  <sheetData>
    <row r="1" ht="17.25" customHeight="1">
      <c r="A1" s="14"/>
      <c r="B1" s="14"/>
      <c r="C1" s="14"/>
      <c r="D1" s="11" t="s">
        <v>113</v>
      </c>
    </row>
    <row r="2" ht="30.75" customHeight="1">
      <c r="A2" s="41" t="str">
        <f>"2025"&amp;"年部门财政拨款收支预算总表"</f>
        <v>2025年部门财政拨款收支预算总表</v>
      </c>
      <c r="B2" s="41"/>
      <c r="C2" s="41"/>
      <c r="D2" s="41"/>
    </row>
    <row r="3" ht="18.75" customHeight="1">
      <c r="A3" s="13" t="str">
        <f>"单位名称："&amp;"盈江县搬迁安置办公室"</f>
        <v>单位名称：盈江县搬迁安置办公室</v>
      </c>
      <c r="B3" s="42"/>
      <c r="C3" s="42"/>
      <c r="D3" s="43" t="s">
        <v>1</v>
      </c>
    </row>
    <row r="4" ht="19.5" customHeight="1">
      <c r="A4" s="30" t="s">
        <v>114</v>
      </c>
      <c r="B4" s="44"/>
      <c r="C4" s="30" t="s">
        <v>115</v>
      </c>
      <c r="D4" s="44"/>
    </row>
    <row r="5" ht="21.75" customHeight="1">
      <c r="A5" s="45" t="s">
        <v>116</v>
      </c>
      <c r="B5" s="15" t="s">
        <v>5</v>
      </c>
      <c r="C5" s="45" t="s">
        <v>117</v>
      </c>
      <c r="D5" s="15" t="s">
        <v>5</v>
      </c>
    </row>
    <row r="6" ht="17.25" customHeight="1">
      <c r="A6" s="22"/>
      <c r="B6" s="46"/>
      <c r="C6" s="22"/>
      <c r="D6" s="46"/>
    </row>
    <row r="7" ht="19.5" customHeight="1">
      <c r="A7" s="47" t="s">
        <v>118</v>
      </c>
      <c r="B7" s="29">
        <v>480719.44</v>
      </c>
      <c r="C7" s="47" t="s">
        <v>119</v>
      </c>
      <c r="D7" s="29">
        <v>480719.44</v>
      </c>
    </row>
    <row r="8" ht="19.5" customHeight="1">
      <c r="A8" s="47" t="s">
        <v>120</v>
      </c>
      <c r="B8" s="29">
        <v>480719.44</v>
      </c>
      <c r="C8" s="48" t="str">
        <f>"（"&amp;"一"&amp;"）"&amp;"一般公共服务支出"</f>
        <v>（一）一般公共服务支出</v>
      </c>
      <c r="D8" s="29">
        <v>800</v>
      </c>
    </row>
    <row r="9" ht="19.5" customHeight="1">
      <c r="A9" s="49" t="s">
        <v>121</v>
      </c>
      <c r="B9" s="29"/>
      <c r="C9" s="48" t="str">
        <f>"（"&amp;"二"&amp;"）"&amp;"社会保障和就业支出"</f>
        <v>（二）社会保障和就业支出</v>
      </c>
      <c r="D9" s="29">
        <v>65169.379999999997</v>
      </c>
    </row>
    <row r="10" ht="19.5" customHeight="1">
      <c r="A10" s="49" t="s">
        <v>122</v>
      </c>
      <c r="B10" s="29"/>
      <c r="C10" s="48" t="str">
        <f>"（"&amp;"三"&amp;"）"&amp;"卫生健康支出"</f>
        <v>（三）卫生健康支出</v>
      </c>
      <c r="D10" s="29">
        <v>32509.099999999999</v>
      </c>
    </row>
    <row r="11" ht="19.5" customHeight="1">
      <c r="A11" s="49" t="s">
        <v>123</v>
      </c>
      <c r="B11" s="29"/>
      <c r="C11" s="48" t="str">
        <f>"（"&amp;"四"&amp;"）"&amp;"农林水支出"</f>
        <v>（四）农林水支出</v>
      </c>
      <c r="D11" s="29">
        <v>335411.96000000002</v>
      </c>
    </row>
    <row r="12" ht="19.5" customHeight="1">
      <c r="A12" s="49" t="s">
        <v>120</v>
      </c>
      <c r="B12" s="29"/>
      <c r="C12" s="48" t="str">
        <f>"（"&amp;"五"&amp;"）"&amp;"住房保障支出"</f>
        <v>（五）住房保障支出</v>
      </c>
      <c r="D12" s="29">
        <v>46829</v>
      </c>
    </row>
    <row r="13" ht="19.5" customHeight="1">
      <c r="A13" s="49" t="s">
        <v>121</v>
      </c>
      <c r="B13" s="29"/>
      <c r="C13" s="48"/>
      <c r="D13" s="29"/>
    </row>
    <row r="14" ht="19.5" customHeight="1">
      <c r="A14" s="49" t="s">
        <v>122</v>
      </c>
      <c r="B14" s="29"/>
      <c r="C14" s="48"/>
      <c r="D14" s="29"/>
    </row>
    <row r="15" ht="19.5" customHeight="1">
      <c r="A15" s="50"/>
      <c r="B15" s="29"/>
      <c r="C15" s="48"/>
      <c r="D15" s="29"/>
    </row>
    <row r="16" ht="19.5" customHeight="1">
      <c r="A16" s="50"/>
      <c r="B16" s="29"/>
      <c r="C16" s="48"/>
      <c r="D16" s="29"/>
    </row>
    <row r="17" ht="19.5" customHeight="1">
      <c r="A17" s="50"/>
      <c r="B17" s="29"/>
      <c r="C17" s="48"/>
      <c r="D17" s="29"/>
    </row>
    <row r="18" ht="19.5" customHeight="1">
      <c r="A18" s="50"/>
      <c r="B18" s="29"/>
      <c r="C18" s="48"/>
      <c r="D18" s="29"/>
    </row>
    <row r="19" ht="19.5" customHeight="1">
      <c r="A19" s="50"/>
      <c r="B19" s="29"/>
      <c r="C19" s="48"/>
      <c r="D19" s="29"/>
    </row>
    <row r="20" ht="19.5" customHeight="1">
      <c r="A20" s="47"/>
      <c r="B20" s="29"/>
      <c r="C20" s="48"/>
      <c r="D20" s="29"/>
    </row>
    <row r="21" ht="19.5" customHeight="1">
      <c r="A21" s="47"/>
      <c r="B21" s="29"/>
      <c r="C21" s="47"/>
      <c r="D21" s="29"/>
    </row>
    <row r="22" ht="19.5" customHeight="1">
      <c r="A22" s="47"/>
      <c r="B22" s="29"/>
      <c r="C22" s="47"/>
      <c r="D22" s="29"/>
    </row>
    <row r="23" ht="19.5" customHeight="1">
      <c r="A23" s="47"/>
      <c r="B23" s="29"/>
      <c r="C23" s="47"/>
      <c r="D23" s="29"/>
    </row>
    <row r="24" ht="19.5" customHeight="1">
      <c r="A24" s="47"/>
      <c r="B24" s="29"/>
      <c r="C24" s="47"/>
      <c r="D24" s="29"/>
    </row>
    <row r="25" ht="19.5" customHeight="1">
      <c r="A25" s="47"/>
      <c r="B25" s="29"/>
      <c r="C25" s="47"/>
      <c r="D25" s="29"/>
    </row>
    <row r="26" ht="19.5" customHeight="1">
      <c r="A26" s="48"/>
      <c r="B26" s="29"/>
      <c r="C26" s="47"/>
      <c r="D26" s="29"/>
    </row>
    <row r="27" ht="19.5" customHeight="1">
      <c r="A27" s="47"/>
      <c r="B27" s="29"/>
      <c r="C27" s="47"/>
      <c r="D27" s="29"/>
    </row>
    <row r="28">
      <c r="A28" s="47"/>
      <c r="B28" s="29"/>
      <c r="C28" s="49"/>
      <c r="D28" s="29"/>
    </row>
    <row r="29" ht="19.5" customHeight="1">
      <c r="A29" s="47"/>
      <c r="B29" s="29"/>
      <c r="C29" s="47"/>
      <c r="D29" s="29"/>
    </row>
    <row r="30" ht="19.5" customHeight="1">
      <c r="A30" s="48"/>
      <c r="B30" s="29"/>
      <c r="C30" s="47"/>
      <c r="D30" s="29"/>
    </row>
    <row r="31" ht="18" customHeight="1">
      <c r="A31" s="48"/>
      <c r="B31" s="29"/>
      <c r="C31" s="47"/>
      <c r="D31" s="29"/>
    </row>
    <row r="32" ht="18" customHeight="1">
      <c r="A32" s="48"/>
      <c r="B32" s="29"/>
      <c r="C32" s="49"/>
      <c r="D32" s="29"/>
    </row>
    <row r="33" ht="18" customHeight="1">
      <c r="A33" s="48"/>
      <c r="B33" s="29"/>
      <c r="C33" s="49"/>
      <c r="D33" s="29"/>
    </row>
    <row r="34" ht="19.5" customHeight="1">
      <c r="A34" s="48"/>
      <c r="B34" s="32"/>
      <c r="C34" s="47"/>
      <c r="D34" s="32"/>
    </row>
    <row r="35" ht="19.5" customHeight="1">
      <c r="A35" s="48"/>
      <c r="B35" s="29"/>
      <c r="C35" s="47" t="s">
        <v>124</v>
      </c>
      <c r="D35" s="29"/>
    </row>
    <row r="36" ht="19.5" customHeight="1">
      <c r="A36" s="51" t="s">
        <v>24</v>
      </c>
      <c r="B36" s="29">
        <v>480719.44</v>
      </c>
      <c r="C36" s="51" t="s">
        <v>25</v>
      </c>
      <c r="D36" s="29">
        <v>480719.44</v>
      </c>
    </row>
  </sheetData>
  <mergeCells count="8">
    <mergeCell ref="A2:D2"/>
    <mergeCell ref="A3:B3"/>
    <mergeCell ref="A4:B4"/>
    <mergeCell ref="C4:D4"/>
    <mergeCell ref="A5:A6"/>
    <mergeCell ref="B5:B6"/>
    <mergeCell ref="C5:C6"/>
    <mergeCell ref="D5:D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I19" activeCellId="0" sqref="I19"/>
    </sheetView>
  </sheetViews>
  <sheetFormatPr defaultColWidth="10.285714285714301" defaultRowHeight="15" customHeight="1" outlineLevelCol="6"/>
  <cols>
    <col customWidth="1" min="1" max="1" width="26.342857142857099"/>
    <col customWidth="1" min="2" max="2" width="24.628571428571401"/>
    <col customWidth="1" min="3" max="7" width="19.285714285714299"/>
  </cols>
  <sheetData>
    <row r="1" ht="18.75" customHeight="1">
      <c r="A1" s="52"/>
      <c r="B1" s="52"/>
      <c r="C1" s="52"/>
      <c r="D1" s="52"/>
      <c r="E1" s="52"/>
      <c r="F1" s="52"/>
      <c r="G1" s="53" t="s">
        <v>125</v>
      </c>
    </row>
    <row r="2" ht="33" customHeight="1">
      <c r="A2" s="54" t="str">
        <f>"2025"&amp;"年一般公共预算支出预算表（按功能科目分类）"</f>
        <v>2025年一般公共预算支出预算表（按功能科目分类）</v>
      </c>
      <c r="B2" s="54"/>
      <c r="C2" s="54"/>
      <c r="D2" s="54"/>
      <c r="E2" s="54"/>
      <c r="F2" s="54"/>
      <c r="G2" s="54"/>
    </row>
    <row r="3" ht="18.75" customHeight="1">
      <c r="A3" s="55" t="str">
        <f>"单位名称："&amp;"盈江县搬迁安置办公室"</f>
        <v>单位名称：盈江县搬迁安置办公室</v>
      </c>
      <c r="B3" s="55"/>
      <c r="C3" s="52"/>
      <c r="D3" s="52"/>
      <c r="E3" s="52"/>
      <c r="F3" s="52"/>
      <c r="G3" s="53" t="s">
        <v>1</v>
      </c>
    </row>
    <row r="4" ht="18.75" customHeight="1">
      <c r="A4" s="56" t="s">
        <v>126</v>
      </c>
      <c r="B4" s="56"/>
      <c r="C4" s="56" t="s">
        <v>30</v>
      </c>
      <c r="D4" s="56" t="s">
        <v>52</v>
      </c>
      <c r="E4" s="56"/>
      <c r="F4" s="56"/>
      <c r="G4" s="56" t="s">
        <v>53</v>
      </c>
    </row>
    <row r="5" ht="18.75" customHeight="1">
      <c r="A5" s="56" t="s">
        <v>48</v>
      </c>
      <c r="B5" s="56" t="s">
        <v>49</v>
      </c>
      <c r="C5" s="56"/>
      <c r="D5" s="56" t="s">
        <v>33</v>
      </c>
      <c r="E5" s="56" t="s">
        <v>127</v>
      </c>
      <c r="F5" s="56" t="s">
        <v>128</v>
      </c>
      <c r="G5" s="56"/>
    </row>
    <row r="6" ht="18.75" customHeight="1">
      <c r="A6" s="56" t="s">
        <v>59</v>
      </c>
      <c r="B6" s="56" t="s">
        <v>60</v>
      </c>
      <c r="C6" s="56" t="s">
        <v>61</v>
      </c>
      <c r="D6" s="56" t="s">
        <v>62</v>
      </c>
      <c r="E6" s="56" t="s">
        <v>63</v>
      </c>
      <c r="F6" s="56" t="s">
        <v>64</v>
      </c>
      <c r="G6" s="56" t="s">
        <v>65</v>
      </c>
    </row>
    <row r="7" ht="18.75" customHeight="1">
      <c r="A7" s="57" t="s">
        <v>74</v>
      </c>
      <c r="B7" s="57" t="s">
        <v>75</v>
      </c>
      <c r="C7" s="58">
        <v>800</v>
      </c>
      <c r="D7" s="58">
        <v>800</v>
      </c>
      <c r="E7" s="58"/>
      <c r="F7" s="58">
        <v>800</v>
      </c>
      <c r="G7" s="58"/>
    </row>
    <row r="8" ht="26" customHeight="1" outlineLevel="1">
      <c r="A8" s="59" t="s">
        <v>76</v>
      </c>
      <c r="B8" s="59" t="s">
        <v>77</v>
      </c>
      <c r="C8" s="58">
        <v>800</v>
      </c>
      <c r="D8" s="58">
        <v>800</v>
      </c>
      <c r="E8" s="58"/>
      <c r="F8" s="58">
        <v>800</v>
      </c>
      <c r="G8" s="58"/>
    </row>
    <row r="9" ht="18.75" customHeight="1" outlineLevel="2">
      <c r="A9" s="60" t="s">
        <v>78</v>
      </c>
      <c r="B9" s="60" t="s">
        <v>79</v>
      </c>
      <c r="C9" s="58">
        <v>800</v>
      </c>
      <c r="D9" s="58">
        <v>800</v>
      </c>
      <c r="E9" s="58"/>
      <c r="F9" s="58">
        <v>800</v>
      </c>
      <c r="G9" s="58"/>
    </row>
    <row r="10" ht="18.75" customHeight="1">
      <c r="A10" s="57" t="s">
        <v>80</v>
      </c>
      <c r="B10" s="57" t="s">
        <v>81</v>
      </c>
      <c r="C10" s="58">
        <v>65169.379999999997</v>
      </c>
      <c r="D10" s="58">
        <v>65169.379999999997</v>
      </c>
      <c r="E10" s="58">
        <v>65169.379999999997</v>
      </c>
      <c r="F10" s="58"/>
      <c r="G10" s="58"/>
    </row>
    <row r="11" ht="18.75" customHeight="1" outlineLevel="1">
      <c r="A11" s="59" t="s">
        <v>82</v>
      </c>
      <c r="B11" s="59" t="s">
        <v>83</v>
      </c>
      <c r="C11" s="58">
        <v>62437.730000000003</v>
      </c>
      <c r="D11" s="58">
        <v>62437.730000000003</v>
      </c>
      <c r="E11" s="58">
        <v>62437.730000000003</v>
      </c>
      <c r="F11" s="58"/>
      <c r="G11" s="58"/>
    </row>
    <row r="12" ht="29" customHeight="1" outlineLevel="2">
      <c r="A12" s="60" t="s">
        <v>84</v>
      </c>
      <c r="B12" s="60" t="s">
        <v>85</v>
      </c>
      <c r="C12" s="58">
        <v>62437.730000000003</v>
      </c>
      <c r="D12" s="58">
        <v>62437.730000000003</v>
      </c>
      <c r="E12" s="58">
        <v>62437.730000000003</v>
      </c>
      <c r="F12" s="58"/>
      <c r="G12" s="58"/>
    </row>
    <row r="13" ht="18.75" customHeight="1" outlineLevel="1">
      <c r="A13" s="59" t="s">
        <v>88</v>
      </c>
      <c r="B13" s="59" t="s">
        <v>89</v>
      </c>
      <c r="C13" s="58">
        <v>2731.6500000000001</v>
      </c>
      <c r="D13" s="58">
        <v>2731.6500000000001</v>
      </c>
      <c r="E13" s="58">
        <v>2731.6500000000001</v>
      </c>
      <c r="F13" s="58"/>
      <c r="G13" s="58"/>
    </row>
    <row r="14" ht="25" customHeight="1" outlineLevel="2">
      <c r="A14" s="60" t="s">
        <v>90</v>
      </c>
      <c r="B14" s="60" t="s">
        <v>89</v>
      </c>
      <c r="C14" s="58">
        <v>2731.6500000000001</v>
      </c>
      <c r="D14" s="58">
        <v>2731.6500000000001</v>
      </c>
      <c r="E14" s="58">
        <v>2731.6500000000001</v>
      </c>
      <c r="F14" s="58"/>
      <c r="G14" s="58"/>
    </row>
    <row r="15" ht="18.75" customHeight="1">
      <c r="A15" s="57" t="s">
        <v>91</v>
      </c>
      <c r="B15" s="57" t="s">
        <v>92</v>
      </c>
      <c r="C15" s="58">
        <v>32509.099999999999</v>
      </c>
      <c r="D15" s="58">
        <v>32509.099999999999</v>
      </c>
      <c r="E15" s="58">
        <v>32509.099999999999</v>
      </c>
      <c r="F15" s="58"/>
      <c r="G15" s="58"/>
    </row>
    <row r="16" ht="18.75" customHeight="1" outlineLevel="1">
      <c r="A16" s="59" t="s">
        <v>93</v>
      </c>
      <c r="B16" s="59" t="s">
        <v>94</v>
      </c>
      <c r="C16" s="58">
        <v>32509.099999999999</v>
      </c>
      <c r="D16" s="58">
        <v>32509.099999999999</v>
      </c>
      <c r="E16" s="58">
        <v>32509.099999999999</v>
      </c>
      <c r="F16" s="58"/>
      <c r="G16" s="58"/>
    </row>
    <row r="17" ht="18.75" customHeight="1" outlineLevel="2">
      <c r="A17" s="60" t="s">
        <v>97</v>
      </c>
      <c r="B17" s="60" t="s">
        <v>98</v>
      </c>
      <c r="C17" s="58">
        <v>30828.630000000001</v>
      </c>
      <c r="D17" s="58">
        <v>30828.630000000001</v>
      </c>
      <c r="E17" s="58">
        <v>30828.630000000001</v>
      </c>
      <c r="F17" s="58"/>
      <c r="G17" s="58"/>
    </row>
    <row r="18" ht="30" customHeight="1" outlineLevel="2">
      <c r="A18" s="60" t="s">
        <v>99</v>
      </c>
      <c r="B18" s="60" t="s">
        <v>100</v>
      </c>
      <c r="C18" s="58">
        <v>1680.47</v>
      </c>
      <c r="D18" s="58">
        <v>1680.47</v>
      </c>
      <c r="E18" s="58">
        <v>1680.47</v>
      </c>
      <c r="F18" s="58"/>
      <c r="G18" s="58"/>
    </row>
    <row r="19" ht="18.75" customHeight="1">
      <c r="A19" s="57" t="s">
        <v>101</v>
      </c>
      <c r="B19" s="57" t="s">
        <v>102</v>
      </c>
      <c r="C19" s="58">
        <v>335411.96000000002</v>
      </c>
      <c r="D19" s="58">
        <v>315411.96000000002</v>
      </c>
      <c r="E19" s="58">
        <v>293785</v>
      </c>
      <c r="F19" s="58">
        <v>21626.959999999999</v>
      </c>
      <c r="G19" s="58">
        <v>20000</v>
      </c>
    </row>
    <row r="20" ht="18.75" customHeight="1" outlineLevel="1">
      <c r="A20" s="59" t="s">
        <v>103</v>
      </c>
      <c r="B20" s="59" t="s">
        <v>104</v>
      </c>
      <c r="C20" s="58">
        <v>335411.96000000002</v>
      </c>
      <c r="D20" s="58">
        <v>315411.96000000002</v>
      </c>
      <c r="E20" s="58">
        <v>293785</v>
      </c>
      <c r="F20" s="58">
        <v>21626.959999999999</v>
      </c>
      <c r="G20" s="58">
        <v>20000</v>
      </c>
    </row>
    <row r="21" ht="18.75" customHeight="1" outlineLevel="2">
      <c r="A21" s="60" t="s">
        <v>105</v>
      </c>
      <c r="B21" s="60" t="s">
        <v>106</v>
      </c>
      <c r="C21" s="58">
        <v>335411.96000000002</v>
      </c>
      <c r="D21" s="58">
        <v>315411.96000000002</v>
      </c>
      <c r="E21" s="58">
        <v>293785</v>
      </c>
      <c r="F21" s="58">
        <v>21626.959999999999</v>
      </c>
      <c r="G21" s="58">
        <v>20000</v>
      </c>
    </row>
    <row r="22" ht="18.75" customHeight="1">
      <c r="A22" s="57" t="s">
        <v>107</v>
      </c>
      <c r="B22" s="57" t="s">
        <v>108</v>
      </c>
      <c r="C22" s="58">
        <v>46829</v>
      </c>
      <c r="D22" s="58">
        <v>46829</v>
      </c>
      <c r="E22" s="58">
        <v>46829</v>
      </c>
      <c r="F22" s="58"/>
      <c r="G22" s="58"/>
    </row>
    <row r="23" ht="18.75" customHeight="1" outlineLevel="1">
      <c r="A23" s="59" t="s">
        <v>109</v>
      </c>
      <c r="B23" s="59" t="s">
        <v>110</v>
      </c>
      <c r="C23" s="58">
        <v>46829</v>
      </c>
      <c r="D23" s="58">
        <v>46829</v>
      </c>
      <c r="E23" s="58">
        <v>46829</v>
      </c>
      <c r="F23" s="58"/>
      <c r="G23" s="58"/>
    </row>
    <row r="24" ht="18.75" customHeight="1" outlineLevel="2">
      <c r="A24" s="60" t="s">
        <v>111</v>
      </c>
      <c r="B24" s="60" t="s">
        <v>112</v>
      </c>
      <c r="C24" s="58">
        <v>46829</v>
      </c>
      <c r="D24" s="58">
        <v>46829</v>
      </c>
      <c r="E24" s="58">
        <v>46829</v>
      </c>
      <c r="F24" s="58"/>
      <c r="G24" s="58"/>
    </row>
    <row r="25" ht="18.75" customHeight="1">
      <c r="A25" s="56" t="s">
        <v>30</v>
      </c>
      <c r="B25" s="56"/>
      <c r="C25" s="58">
        <v>480719.44</v>
      </c>
      <c r="D25" s="58">
        <v>460719.44</v>
      </c>
      <c r="E25" s="58">
        <v>438292.47999999998</v>
      </c>
      <c r="F25" s="58">
        <v>22426.959999999999</v>
      </c>
      <c r="G25" s="58">
        <v>20000</v>
      </c>
    </row>
  </sheetData>
  <mergeCells count="7">
    <mergeCell ref="A2:G2"/>
    <mergeCell ref="A3:C3"/>
    <mergeCell ref="A4:B4"/>
    <mergeCell ref="D4:F4"/>
    <mergeCell ref="A25:B25"/>
    <mergeCell ref="C4:C5"/>
    <mergeCell ref="G4:G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F25" activeCellId="0" sqref="F25"/>
    </sheetView>
  </sheetViews>
  <sheetFormatPr defaultColWidth="9.1428571428571406" defaultRowHeight="14.25" customHeight="1" outlineLevelRow="6" outlineLevelCol="5"/>
  <cols>
    <col customWidth="1" min="1" max="1" width="28.199999999999999"/>
    <col customWidth="1" min="2" max="2" width="18.342857142857099"/>
    <col customWidth="1" min="3" max="3" width="17.285714285714299"/>
    <col customWidth="1" min="4" max="4" width="21.628571428571401"/>
    <col customWidth="1" min="5" max="5" width="19.771428571428601"/>
    <col customWidth="1" min="6" max="6" width="18.714285714285701"/>
  </cols>
  <sheetData>
    <row r="1">
      <c r="A1" s="61"/>
      <c r="B1" s="61"/>
      <c r="C1" s="62"/>
      <c r="D1" s="9"/>
      <c r="E1" s="9"/>
      <c r="F1" s="63" t="s">
        <v>129</v>
      </c>
    </row>
    <row r="2" ht="33.75" customHeight="1">
      <c r="A2" s="64" t="str">
        <f>"2025"&amp;"年一般公共预算“三公”经费支出预算表"</f>
        <v>2025年一般公共预算“三公”经费支出预算表</v>
      </c>
      <c r="B2" s="64"/>
      <c r="C2" s="64"/>
      <c r="D2" s="64"/>
      <c r="E2" s="64"/>
      <c r="F2" s="64"/>
    </row>
    <row r="3" ht="21.75" customHeight="1">
      <c r="A3" s="65" t="str">
        <f>"单位名称："&amp;"盈江县搬迁安置办公室"</f>
        <v>单位名称：盈江县搬迁安置办公室</v>
      </c>
      <c r="B3" s="61"/>
      <c r="C3" s="62"/>
      <c r="D3" s="66"/>
      <c r="E3" s="9"/>
      <c r="F3" s="63" t="s">
        <v>27</v>
      </c>
    </row>
    <row r="4" ht="19.5" customHeight="1">
      <c r="A4" s="15" t="s">
        <v>130</v>
      </c>
      <c r="B4" s="45" t="s">
        <v>131</v>
      </c>
      <c r="C4" s="30" t="s">
        <v>132</v>
      </c>
      <c r="D4" s="18"/>
      <c r="E4" s="44"/>
      <c r="F4" s="45" t="s">
        <v>133</v>
      </c>
    </row>
    <row r="5" ht="19.5" customHeight="1">
      <c r="A5" s="46"/>
      <c r="B5" s="22"/>
      <c r="C5" s="24" t="s">
        <v>33</v>
      </c>
      <c r="D5" s="24" t="s">
        <v>134</v>
      </c>
      <c r="E5" s="24" t="s">
        <v>135</v>
      </c>
      <c r="F5" s="22"/>
    </row>
    <row r="6" ht="18.75" customHeight="1">
      <c r="A6" s="67">
        <v>1</v>
      </c>
      <c r="B6" s="67">
        <v>2</v>
      </c>
      <c r="C6" s="68">
        <v>3</v>
      </c>
      <c r="D6" s="67">
        <v>4</v>
      </c>
      <c r="E6" s="67">
        <v>5</v>
      </c>
      <c r="F6" s="67">
        <v>6</v>
      </c>
    </row>
    <row r="7" ht="24.75" customHeight="1">
      <c r="A7" s="69">
        <v>10000</v>
      </c>
      <c r="B7" s="69"/>
      <c r="C7" s="70"/>
      <c r="D7" s="69"/>
      <c r="E7" s="69"/>
      <c r="F7" s="69">
        <v>10000</v>
      </c>
    </row>
  </sheetData>
  <mergeCells count="6">
    <mergeCell ref="A2:F2"/>
    <mergeCell ref="A3:D3"/>
    <mergeCell ref="C4:E4"/>
    <mergeCell ref="A4:A5"/>
    <mergeCell ref="B4:B5"/>
    <mergeCell ref="F4:F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topLeftCell="G22" zoomScale="100" workbookViewId="0">
      <selection activeCell="AA8" activeCellId="0" sqref="AA8"/>
    </sheetView>
  </sheetViews>
  <sheetFormatPr defaultColWidth="10.285714285714301" defaultRowHeight="15" customHeight="1"/>
  <cols>
    <col customWidth="1" min="1" max="2" width="12.4190476190476"/>
    <col customWidth="1" min="3" max="3" width="10.847619047619"/>
    <col customWidth="1" min="4" max="4" width="6"/>
    <col customWidth="1" min="5" max="5" width="10.5714285714286"/>
    <col customWidth="1" min="6" max="6" width="5.5714285714285703"/>
    <col customWidth="1" min="7" max="7" width="8.71428571428571"/>
    <col customWidth="1" min="8" max="8" width="12.9142857142857"/>
    <col customWidth="1" min="9" max="9" width="12.285714285714301"/>
    <col customWidth="1" min="10" max="11" width="6"/>
    <col customWidth="1" min="12" max="12" width="12.285714285714301"/>
    <col customWidth="1" min="13" max="13" width="5.71428571428571"/>
    <col customWidth="1" min="14" max="14" width="5.5714285714285703"/>
    <col customWidth="1" min="15" max="15" width="6.8571428571428603"/>
    <col customWidth="1" min="16" max="16" width="8.1428571428571406"/>
    <col customWidth="1" min="17" max="17" width="6.5714285714285703"/>
    <col customWidth="1" min="18" max="18" width="4.28571428571429"/>
    <col customWidth="1" min="19" max="19" width="6.28571428571429"/>
    <col customWidth="1" min="20" max="20" width="6.4285714285714297"/>
    <col customWidth="1" min="21" max="21" width="6.71428571428571"/>
    <col customWidth="1" min="22" max="22" width="7.4285714285714297"/>
    <col customWidth="1" min="23" max="23" width="7.1428571428571397"/>
  </cols>
  <sheetData>
    <row r="1" ht="18.75" customHeight="1">
      <c r="A1" s="71"/>
      <c r="B1" s="71"/>
      <c r="C1" s="71"/>
      <c r="D1" s="71"/>
      <c r="E1" s="71"/>
      <c r="F1" s="71"/>
      <c r="G1" s="71"/>
      <c r="H1" s="71"/>
      <c r="I1" s="71"/>
      <c r="J1" s="71"/>
      <c r="K1" s="71"/>
      <c r="L1" s="71"/>
      <c r="M1" s="71"/>
      <c r="N1" s="71"/>
      <c r="O1" s="71"/>
      <c r="P1" s="71"/>
      <c r="Q1" s="71"/>
      <c r="R1" s="71"/>
      <c r="S1" s="71"/>
      <c r="T1" s="72" t="s">
        <v>136</v>
      </c>
      <c r="U1" s="72"/>
      <c r="V1" s="72"/>
      <c r="W1" s="72"/>
    </row>
    <row r="2" ht="45.75" customHeight="1">
      <c r="A2" s="73" t="s">
        <v>137</v>
      </c>
      <c r="B2" s="73"/>
      <c r="C2" s="73"/>
      <c r="D2" s="73"/>
      <c r="E2" s="73"/>
      <c r="F2" s="73"/>
      <c r="G2" s="73"/>
      <c r="H2" s="73"/>
      <c r="I2" s="73"/>
      <c r="J2" s="73"/>
      <c r="K2" s="73"/>
      <c r="L2" s="73"/>
      <c r="M2" s="73"/>
      <c r="N2" s="73"/>
      <c r="O2" s="73"/>
      <c r="P2" s="73"/>
      <c r="Q2" s="73"/>
      <c r="R2" s="73"/>
      <c r="S2" s="73"/>
      <c r="T2" s="73"/>
      <c r="U2" s="73"/>
      <c r="V2" s="73"/>
      <c r="W2" s="73"/>
    </row>
    <row r="3" ht="18.75" customHeight="1">
      <c r="A3" s="71" t="str">
        <f>"单位名称："&amp;"盈江县搬迁安置办公室"</f>
        <v>单位名称：盈江县搬迁安置办公室</v>
      </c>
      <c r="B3" s="71"/>
      <c r="C3" s="71"/>
      <c r="D3" s="71"/>
      <c r="E3" s="71"/>
      <c r="F3" s="71"/>
      <c r="G3" s="71"/>
      <c r="H3" s="71"/>
      <c r="I3" s="71"/>
      <c r="J3" s="71"/>
      <c r="K3" s="71"/>
      <c r="L3" s="71"/>
      <c r="M3" s="71"/>
      <c r="N3" s="71"/>
      <c r="O3" s="71"/>
      <c r="P3" s="71"/>
      <c r="Q3" s="71"/>
      <c r="R3" s="71"/>
      <c r="S3" s="71"/>
      <c r="T3" s="72" t="s">
        <v>27</v>
      </c>
      <c r="U3" s="72"/>
      <c r="V3" s="72"/>
      <c r="W3" s="72"/>
    </row>
    <row r="4" ht="18.75" customHeight="1">
      <c r="A4" s="74" t="s">
        <v>138</v>
      </c>
      <c r="B4" s="74" t="s">
        <v>139</v>
      </c>
      <c r="C4" s="74" t="s">
        <v>140</v>
      </c>
      <c r="D4" s="74" t="s">
        <v>141</v>
      </c>
      <c r="E4" s="74" t="s">
        <v>142</v>
      </c>
      <c r="F4" s="74" t="s">
        <v>143</v>
      </c>
      <c r="G4" s="74" t="s">
        <v>144</v>
      </c>
      <c r="H4" s="74" t="s">
        <v>145</v>
      </c>
      <c r="I4" s="74"/>
      <c r="J4" s="74"/>
      <c r="K4" s="74"/>
      <c r="L4" s="74"/>
      <c r="M4" s="74"/>
      <c r="N4" s="74"/>
      <c r="O4" s="74"/>
      <c r="P4" s="74"/>
      <c r="Q4" s="74"/>
      <c r="R4" s="74"/>
      <c r="S4" s="74"/>
      <c r="T4" s="74"/>
      <c r="U4" s="74"/>
      <c r="V4" s="74"/>
      <c r="W4" s="74"/>
    </row>
    <row r="5" ht="28.300000000000001" customHeight="1">
      <c r="A5" s="74"/>
      <c r="B5" s="74"/>
      <c r="C5" s="74"/>
      <c r="D5" s="74"/>
      <c r="E5" s="74"/>
      <c r="F5" s="74"/>
      <c r="G5" s="74"/>
      <c r="H5" s="74" t="s">
        <v>146</v>
      </c>
      <c r="I5" s="74" t="s">
        <v>34</v>
      </c>
      <c r="J5" s="74" t="s">
        <v>147</v>
      </c>
      <c r="K5" s="74" t="s">
        <v>148</v>
      </c>
      <c r="L5" s="74" t="s">
        <v>149</v>
      </c>
      <c r="M5" s="74" t="s">
        <v>150</v>
      </c>
      <c r="N5" s="74" t="s">
        <v>151</v>
      </c>
      <c r="O5" s="74" t="s">
        <v>35</v>
      </c>
      <c r="P5" s="74" t="s">
        <v>36</v>
      </c>
      <c r="Q5" s="74" t="s">
        <v>37</v>
      </c>
      <c r="R5" s="74" t="s">
        <v>51</v>
      </c>
      <c r="S5" s="74"/>
      <c r="T5" s="74"/>
      <c r="U5" s="74"/>
      <c r="V5" s="74"/>
      <c r="W5" s="74"/>
    </row>
    <row r="6" ht="24" customHeight="1">
      <c r="A6" s="74"/>
      <c r="B6" s="74"/>
      <c r="C6" s="74"/>
      <c r="D6" s="74"/>
      <c r="E6" s="74"/>
      <c r="F6" s="74"/>
      <c r="G6" s="74"/>
      <c r="H6" s="74"/>
      <c r="I6" s="74" t="s">
        <v>152</v>
      </c>
      <c r="J6" s="74" t="s">
        <v>147</v>
      </c>
      <c r="K6" s="74" t="s">
        <v>148</v>
      </c>
      <c r="L6" s="74" t="s">
        <v>149</v>
      </c>
      <c r="M6" s="74" t="s">
        <v>150</v>
      </c>
      <c r="N6" s="74" t="s">
        <v>34</v>
      </c>
      <c r="O6" s="74" t="s">
        <v>35</v>
      </c>
      <c r="P6" s="74" t="s">
        <v>36</v>
      </c>
      <c r="Q6" s="74"/>
      <c r="R6" s="74" t="s">
        <v>33</v>
      </c>
      <c r="S6" s="74" t="s">
        <v>40</v>
      </c>
      <c r="T6" s="74" t="s">
        <v>41</v>
      </c>
      <c r="U6" s="74" t="s">
        <v>42</v>
      </c>
      <c r="V6" s="74" t="s">
        <v>43</v>
      </c>
      <c r="W6" s="74" t="s">
        <v>44</v>
      </c>
    </row>
    <row r="7" ht="32.049999999999997" customHeight="1">
      <c r="A7" s="74"/>
      <c r="B7" s="74"/>
      <c r="C7" s="74"/>
      <c r="D7" s="74"/>
      <c r="E7" s="74"/>
      <c r="F7" s="74"/>
      <c r="G7" s="74"/>
      <c r="H7" s="74"/>
      <c r="I7" s="74" t="s">
        <v>33</v>
      </c>
      <c r="J7" s="74"/>
      <c r="K7" s="74"/>
      <c r="L7" s="74"/>
      <c r="M7" s="74"/>
      <c r="N7" s="74"/>
      <c r="O7" s="74"/>
      <c r="P7" s="74"/>
      <c r="Q7" s="74"/>
      <c r="R7" s="74"/>
      <c r="S7" s="74"/>
      <c r="T7" s="74"/>
      <c r="U7" s="74"/>
      <c r="V7" s="74"/>
      <c r="W7" s="74"/>
    </row>
    <row r="8" ht="18.75" customHeight="1">
      <c r="A8" s="74" t="s">
        <v>59</v>
      </c>
      <c r="B8" s="74" t="s">
        <v>60</v>
      </c>
      <c r="C8" s="74" t="s">
        <v>61</v>
      </c>
      <c r="D8" s="74" t="s">
        <v>62</v>
      </c>
      <c r="E8" s="74" t="s">
        <v>63</v>
      </c>
      <c r="F8" s="74" t="s">
        <v>64</v>
      </c>
      <c r="G8" s="74" t="s">
        <v>65</v>
      </c>
      <c r="H8" s="74" t="s">
        <v>66</v>
      </c>
      <c r="I8" s="74" t="s">
        <v>67</v>
      </c>
      <c r="J8" s="74" t="s">
        <v>68</v>
      </c>
      <c r="K8" s="74" t="s">
        <v>69</v>
      </c>
      <c r="L8" s="74" t="s">
        <v>70</v>
      </c>
      <c r="M8" s="74" t="s">
        <v>71</v>
      </c>
      <c r="N8" s="74" t="s">
        <v>72</v>
      </c>
      <c r="O8" s="74" t="s">
        <v>73</v>
      </c>
      <c r="P8" s="74" t="s">
        <v>153</v>
      </c>
      <c r="Q8" s="74" t="s">
        <v>154</v>
      </c>
      <c r="R8" s="74" t="s">
        <v>155</v>
      </c>
      <c r="S8" s="74" t="s">
        <v>156</v>
      </c>
      <c r="T8" s="74" t="s">
        <v>157</v>
      </c>
      <c r="U8" s="74" t="s">
        <v>158</v>
      </c>
      <c r="V8" s="74" t="s">
        <v>159</v>
      </c>
      <c r="W8" s="74" t="s">
        <v>160</v>
      </c>
    </row>
    <row r="9" ht="53.25" customHeight="1">
      <c r="A9" s="4" t="s">
        <v>46</v>
      </c>
      <c r="B9" s="4"/>
      <c r="C9" s="4"/>
      <c r="D9" s="4"/>
      <c r="E9" s="4"/>
      <c r="F9" s="4"/>
      <c r="G9" s="4"/>
      <c r="H9" s="7">
        <v>460719.44</v>
      </c>
      <c r="I9" s="7">
        <v>460719.44</v>
      </c>
      <c r="J9" s="7"/>
      <c r="K9" s="7"/>
      <c r="L9" s="7">
        <v>460719.44</v>
      </c>
      <c r="M9" s="7"/>
      <c r="N9" s="7"/>
      <c r="O9" s="7"/>
      <c r="P9" s="7"/>
      <c r="Q9" s="7"/>
      <c r="R9" s="7"/>
      <c r="S9" s="7"/>
      <c r="T9" s="7"/>
      <c r="U9" s="7"/>
      <c r="V9" s="7"/>
      <c r="W9" s="7"/>
    </row>
    <row r="10" ht="53.25" customHeight="1" outlineLevel="1">
      <c r="A10" s="4" t="s">
        <v>46</v>
      </c>
      <c r="B10" s="4" t="s">
        <v>161</v>
      </c>
      <c r="C10" s="4" t="s">
        <v>162</v>
      </c>
      <c r="D10" s="4" t="s">
        <v>105</v>
      </c>
      <c r="E10" s="4" t="s">
        <v>106</v>
      </c>
      <c r="F10" s="4" t="s">
        <v>163</v>
      </c>
      <c r="G10" s="4" t="s">
        <v>164</v>
      </c>
      <c r="H10" s="7">
        <v>143244</v>
      </c>
      <c r="I10" s="7">
        <v>143244</v>
      </c>
      <c r="J10" s="7"/>
      <c r="K10" s="7"/>
      <c r="L10" s="7">
        <v>143244</v>
      </c>
      <c r="M10" s="7"/>
      <c r="N10" s="7"/>
      <c r="O10" s="7"/>
      <c r="P10" s="7"/>
      <c r="Q10" s="7"/>
      <c r="R10" s="7"/>
      <c r="S10" s="7"/>
      <c r="T10" s="7"/>
      <c r="U10" s="7"/>
      <c r="V10" s="7"/>
      <c r="W10" s="7"/>
    </row>
    <row r="11" ht="53.25" customHeight="1" outlineLevel="1">
      <c r="A11" s="4" t="s">
        <v>46</v>
      </c>
      <c r="B11" s="4" t="s">
        <v>161</v>
      </c>
      <c r="C11" s="4" t="s">
        <v>162</v>
      </c>
      <c r="D11" s="4" t="s">
        <v>105</v>
      </c>
      <c r="E11" s="4" t="s">
        <v>106</v>
      </c>
      <c r="F11" s="4" t="s">
        <v>165</v>
      </c>
      <c r="G11" s="4" t="s">
        <v>166</v>
      </c>
      <c r="H11" s="7">
        <v>15840</v>
      </c>
      <c r="I11" s="7">
        <v>15840</v>
      </c>
      <c r="J11" s="7"/>
      <c r="K11" s="7"/>
      <c r="L11" s="7">
        <v>15840</v>
      </c>
      <c r="M11" s="4"/>
      <c r="N11" s="7"/>
      <c r="O11" s="7"/>
      <c r="P11" s="7"/>
      <c r="Q11" s="7"/>
      <c r="R11" s="7"/>
      <c r="S11" s="7"/>
      <c r="T11" s="7"/>
      <c r="U11" s="7"/>
      <c r="V11" s="7"/>
      <c r="W11" s="7"/>
    </row>
    <row r="12" ht="53.25" customHeight="1" outlineLevel="1">
      <c r="A12" s="4" t="s">
        <v>46</v>
      </c>
      <c r="B12" s="4" t="s">
        <v>161</v>
      </c>
      <c r="C12" s="4" t="s">
        <v>162</v>
      </c>
      <c r="D12" s="4" t="s">
        <v>105</v>
      </c>
      <c r="E12" s="4" t="s">
        <v>106</v>
      </c>
      <c r="F12" s="4" t="s">
        <v>167</v>
      </c>
      <c r="G12" s="4" t="s">
        <v>168</v>
      </c>
      <c r="H12" s="7">
        <v>11937</v>
      </c>
      <c r="I12" s="7">
        <v>11937</v>
      </c>
      <c r="J12" s="7"/>
      <c r="K12" s="7"/>
      <c r="L12" s="7">
        <v>11937</v>
      </c>
      <c r="M12" s="4"/>
      <c r="N12" s="7"/>
      <c r="O12" s="7"/>
      <c r="P12" s="7"/>
      <c r="Q12" s="7"/>
      <c r="R12" s="7"/>
      <c r="S12" s="7"/>
      <c r="T12" s="7"/>
      <c r="U12" s="7"/>
      <c r="V12" s="7"/>
      <c r="W12" s="7"/>
    </row>
    <row r="13" ht="53.25" customHeight="1" outlineLevel="1">
      <c r="A13" s="4" t="s">
        <v>46</v>
      </c>
      <c r="B13" s="4" t="s">
        <v>161</v>
      </c>
      <c r="C13" s="4" t="s">
        <v>162</v>
      </c>
      <c r="D13" s="4" t="s">
        <v>105</v>
      </c>
      <c r="E13" s="4" t="s">
        <v>106</v>
      </c>
      <c r="F13" s="4" t="s">
        <v>167</v>
      </c>
      <c r="G13" s="4" t="s">
        <v>168</v>
      </c>
      <c r="H13" s="7">
        <v>38940</v>
      </c>
      <c r="I13" s="7">
        <v>38940</v>
      </c>
      <c r="J13" s="7"/>
      <c r="K13" s="7"/>
      <c r="L13" s="7">
        <v>38940</v>
      </c>
      <c r="M13" s="4"/>
      <c r="N13" s="7"/>
      <c r="O13" s="7"/>
      <c r="P13" s="7"/>
      <c r="Q13" s="7"/>
      <c r="R13" s="7"/>
      <c r="S13" s="7"/>
      <c r="T13" s="7"/>
      <c r="U13" s="7"/>
      <c r="V13" s="7"/>
      <c r="W13" s="7"/>
    </row>
    <row r="14" ht="53.25" customHeight="1" outlineLevel="1">
      <c r="A14" s="4" t="s">
        <v>46</v>
      </c>
      <c r="B14" s="4" t="s">
        <v>169</v>
      </c>
      <c r="C14" s="4" t="s">
        <v>170</v>
      </c>
      <c r="D14" s="4" t="s">
        <v>105</v>
      </c>
      <c r="E14" s="4" t="s">
        <v>106</v>
      </c>
      <c r="F14" s="4" t="s">
        <v>167</v>
      </c>
      <c r="G14" s="4" t="s">
        <v>168</v>
      </c>
      <c r="H14" s="7">
        <v>36000</v>
      </c>
      <c r="I14" s="7">
        <v>36000</v>
      </c>
      <c r="J14" s="7"/>
      <c r="K14" s="7"/>
      <c r="L14" s="7">
        <v>36000</v>
      </c>
      <c r="M14" s="4"/>
      <c r="N14" s="7"/>
      <c r="O14" s="7"/>
      <c r="P14" s="7"/>
      <c r="Q14" s="7"/>
      <c r="R14" s="7"/>
      <c r="S14" s="7"/>
      <c r="T14" s="7"/>
      <c r="U14" s="7"/>
      <c r="V14" s="7"/>
      <c r="W14" s="7"/>
    </row>
    <row r="15" ht="53.25" customHeight="1" outlineLevel="1">
      <c r="A15" s="4" t="s">
        <v>46</v>
      </c>
      <c r="B15" s="4" t="s">
        <v>171</v>
      </c>
      <c r="C15" s="4" t="s">
        <v>172</v>
      </c>
      <c r="D15" s="4" t="s">
        <v>105</v>
      </c>
      <c r="E15" s="4" t="s">
        <v>106</v>
      </c>
      <c r="F15" s="4" t="s">
        <v>167</v>
      </c>
      <c r="G15" s="4" t="s">
        <v>168</v>
      </c>
      <c r="H15" s="7">
        <v>42324</v>
      </c>
      <c r="I15" s="7">
        <v>42324</v>
      </c>
      <c r="J15" s="7"/>
      <c r="K15" s="7"/>
      <c r="L15" s="7">
        <v>42324</v>
      </c>
      <c r="M15" s="4"/>
      <c r="N15" s="7"/>
      <c r="O15" s="7"/>
      <c r="P15" s="7"/>
      <c r="Q15" s="7"/>
      <c r="R15" s="7"/>
      <c r="S15" s="7"/>
      <c r="T15" s="7"/>
      <c r="U15" s="7"/>
      <c r="V15" s="7"/>
      <c r="W15" s="7"/>
    </row>
    <row r="16" ht="53.25" customHeight="1" outlineLevel="1">
      <c r="A16" s="4" t="s">
        <v>46</v>
      </c>
      <c r="B16" s="4" t="s">
        <v>173</v>
      </c>
      <c r="C16" s="4" t="s">
        <v>174</v>
      </c>
      <c r="D16" s="4" t="s">
        <v>84</v>
      </c>
      <c r="E16" s="4" t="s">
        <v>85</v>
      </c>
      <c r="F16" s="4" t="s">
        <v>175</v>
      </c>
      <c r="G16" s="4" t="s">
        <v>176</v>
      </c>
      <c r="H16" s="7"/>
      <c r="I16" s="7"/>
      <c r="J16" s="7"/>
      <c r="K16" s="7"/>
      <c r="L16" s="7"/>
      <c r="M16" s="4"/>
      <c r="N16" s="7"/>
      <c r="O16" s="7"/>
      <c r="P16" s="7"/>
      <c r="Q16" s="7"/>
      <c r="R16" s="7"/>
      <c r="S16" s="7"/>
      <c r="T16" s="7"/>
      <c r="U16" s="7"/>
      <c r="V16" s="7"/>
      <c r="W16" s="7"/>
    </row>
    <row r="17" ht="53.25" customHeight="1" outlineLevel="1">
      <c r="A17" s="4" t="s">
        <v>46</v>
      </c>
      <c r="B17" s="4" t="s">
        <v>173</v>
      </c>
      <c r="C17" s="4" t="s">
        <v>174</v>
      </c>
      <c r="D17" s="4" t="s">
        <v>84</v>
      </c>
      <c r="E17" s="4" t="s">
        <v>85</v>
      </c>
      <c r="F17" s="4" t="s">
        <v>175</v>
      </c>
      <c r="G17" s="4" t="s">
        <v>176</v>
      </c>
      <c r="H17" s="7">
        <v>62437.730000000003</v>
      </c>
      <c r="I17" s="7">
        <v>62437.730000000003</v>
      </c>
      <c r="J17" s="7"/>
      <c r="K17" s="7"/>
      <c r="L17" s="7">
        <v>62437.730000000003</v>
      </c>
      <c r="M17" s="4"/>
      <c r="N17" s="7"/>
      <c r="O17" s="7"/>
      <c r="P17" s="7"/>
      <c r="Q17" s="7"/>
      <c r="R17" s="7"/>
      <c r="S17" s="7"/>
      <c r="T17" s="7"/>
      <c r="U17" s="7"/>
      <c r="V17" s="7"/>
      <c r="W17" s="7"/>
    </row>
    <row r="18" ht="53.25" customHeight="1" outlineLevel="1">
      <c r="A18" s="4" t="s">
        <v>46</v>
      </c>
      <c r="B18" s="4" t="s">
        <v>173</v>
      </c>
      <c r="C18" s="4" t="s">
        <v>174</v>
      </c>
      <c r="D18" s="4" t="s">
        <v>86</v>
      </c>
      <c r="E18" s="4" t="s">
        <v>87</v>
      </c>
      <c r="F18" s="4" t="s">
        <v>177</v>
      </c>
      <c r="G18" s="4" t="s">
        <v>178</v>
      </c>
      <c r="H18" s="7"/>
      <c r="I18" s="7"/>
      <c r="J18" s="7"/>
      <c r="K18" s="7"/>
      <c r="L18" s="7"/>
      <c r="M18" s="4"/>
      <c r="N18" s="7"/>
      <c r="O18" s="7"/>
      <c r="P18" s="7"/>
      <c r="Q18" s="7"/>
      <c r="R18" s="7"/>
      <c r="S18" s="7"/>
      <c r="T18" s="7"/>
      <c r="U18" s="7"/>
      <c r="V18" s="7"/>
      <c r="W18" s="7"/>
    </row>
    <row r="19" ht="53.25" customHeight="1" outlineLevel="1">
      <c r="A19" s="4" t="s">
        <v>46</v>
      </c>
      <c r="B19" s="4" t="s">
        <v>179</v>
      </c>
      <c r="C19" s="4" t="s">
        <v>180</v>
      </c>
      <c r="D19" s="4" t="s">
        <v>97</v>
      </c>
      <c r="E19" s="4" t="s">
        <v>98</v>
      </c>
      <c r="F19" s="4" t="s">
        <v>181</v>
      </c>
      <c r="G19" s="4" t="s">
        <v>182</v>
      </c>
      <c r="H19" s="7">
        <v>29267.689999999999</v>
      </c>
      <c r="I19" s="7">
        <v>29267.689999999999</v>
      </c>
      <c r="J19" s="7"/>
      <c r="K19" s="7"/>
      <c r="L19" s="7">
        <v>29267.689999999999</v>
      </c>
      <c r="M19" s="4"/>
      <c r="N19" s="7"/>
      <c r="O19" s="7"/>
      <c r="P19" s="7"/>
      <c r="Q19" s="7"/>
      <c r="R19" s="7"/>
      <c r="S19" s="7"/>
      <c r="T19" s="7"/>
      <c r="U19" s="7"/>
      <c r="V19" s="7"/>
      <c r="W19" s="7"/>
    </row>
    <row r="20" ht="53.25" customHeight="1" outlineLevel="1">
      <c r="A20" s="4" t="s">
        <v>46</v>
      </c>
      <c r="B20" s="4" t="s">
        <v>173</v>
      </c>
      <c r="C20" s="4" t="s">
        <v>174</v>
      </c>
      <c r="D20" s="4" t="s">
        <v>95</v>
      </c>
      <c r="E20" s="4" t="s">
        <v>96</v>
      </c>
      <c r="F20" s="4" t="s">
        <v>181</v>
      </c>
      <c r="G20" s="4" t="s">
        <v>182</v>
      </c>
      <c r="H20" s="7"/>
      <c r="I20" s="7"/>
      <c r="J20" s="7"/>
      <c r="K20" s="7"/>
      <c r="L20" s="7"/>
      <c r="M20" s="4"/>
      <c r="N20" s="7"/>
      <c r="O20" s="7"/>
      <c r="P20" s="7"/>
      <c r="Q20" s="7"/>
      <c r="R20" s="7"/>
      <c r="S20" s="7"/>
      <c r="T20" s="7"/>
      <c r="U20" s="7"/>
      <c r="V20" s="7"/>
      <c r="W20" s="7"/>
    </row>
    <row r="21" ht="53.25" customHeight="1" outlineLevel="1">
      <c r="A21" s="4" t="s">
        <v>46</v>
      </c>
      <c r="B21" s="4" t="s">
        <v>173</v>
      </c>
      <c r="C21" s="4" t="s">
        <v>174</v>
      </c>
      <c r="D21" s="4" t="s">
        <v>99</v>
      </c>
      <c r="E21" s="4" t="s">
        <v>100</v>
      </c>
      <c r="F21" s="4" t="s">
        <v>183</v>
      </c>
      <c r="G21" s="4" t="s">
        <v>184</v>
      </c>
      <c r="H21" s="7">
        <v>780.47000000000003</v>
      </c>
      <c r="I21" s="7">
        <v>780.47000000000003</v>
      </c>
      <c r="J21" s="7"/>
      <c r="K21" s="7"/>
      <c r="L21" s="7">
        <v>780.47000000000003</v>
      </c>
      <c r="M21" s="4"/>
      <c r="N21" s="7"/>
      <c r="O21" s="7"/>
      <c r="P21" s="7"/>
      <c r="Q21" s="7"/>
      <c r="R21" s="7"/>
      <c r="S21" s="7"/>
      <c r="T21" s="7"/>
      <c r="U21" s="7"/>
      <c r="V21" s="7"/>
      <c r="W21" s="7"/>
    </row>
    <row r="22" ht="53.25" customHeight="1" outlineLevel="1">
      <c r="A22" s="4" t="s">
        <v>46</v>
      </c>
      <c r="B22" s="4" t="s">
        <v>173</v>
      </c>
      <c r="C22" s="4" t="s">
        <v>174</v>
      </c>
      <c r="D22" s="4" t="s">
        <v>99</v>
      </c>
      <c r="E22" s="4" t="s">
        <v>100</v>
      </c>
      <c r="F22" s="4" t="s">
        <v>183</v>
      </c>
      <c r="G22" s="4" t="s">
        <v>184</v>
      </c>
      <c r="H22" s="7"/>
      <c r="I22" s="7"/>
      <c r="J22" s="7"/>
      <c r="K22" s="7"/>
      <c r="L22" s="7"/>
      <c r="M22" s="4"/>
      <c r="N22" s="7"/>
      <c r="O22" s="7"/>
      <c r="P22" s="7"/>
      <c r="Q22" s="7"/>
      <c r="R22" s="7"/>
      <c r="S22" s="7"/>
      <c r="T22" s="7"/>
      <c r="U22" s="7"/>
      <c r="V22" s="7"/>
      <c r="W22" s="7"/>
    </row>
    <row r="23" ht="53.25" customHeight="1" outlineLevel="1">
      <c r="A23" s="4" t="s">
        <v>46</v>
      </c>
      <c r="B23" s="4" t="s">
        <v>173</v>
      </c>
      <c r="C23" s="4" t="s">
        <v>174</v>
      </c>
      <c r="D23" s="4" t="s">
        <v>97</v>
      </c>
      <c r="E23" s="4" t="s">
        <v>98</v>
      </c>
      <c r="F23" s="4" t="s">
        <v>181</v>
      </c>
      <c r="G23" s="4" t="s">
        <v>182</v>
      </c>
      <c r="H23" s="7">
        <v>1560.9400000000001</v>
      </c>
      <c r="I23" s="7">
        <v>1560.9400000000001</v>
      </c>
      <c r="J23" s="7"/>
      <c r="K23" s="7"/>
      <c r="L23" s="7">
        <v>1560.9400000000001</v>
      </c>
      <c r="M23" s="4"/>
      <c r="N23" s="7"/>
      <c r="O23" s="7"/>
      <c r="P23" s="7"/>
      <c r="Q23" s="7"/>
      <c r="R23" s="7"/>
      <c r="S23" s="7"/>
      <c r="T23" s="7"/>
      <c r="U23" s="7"/>
      <c r="V23" s="7"/>
      <c r="W23" s="7"/>
    </row>
    <row r="24" ht="53.25" customHeight="1" outlineLevel="1">
      <c r="A24" s="4" t="s">
        <v>46</v>
      </c>
      <c r="B24" s="4" t="s">
        <v>173</v>
      </c>
      <c r="C24" s="4" t="s">
        <v>174</v>
      </c>
      <c r="D24" s="4" t="s">
        <v>95</v>
      </c>
      <c r="E24" s="4" t="s">
        <v>96</v>
      </c>
      <c r="F24" s="4" t="s">
        <v>181</v>
      </c>
      <c r="G24" s="4" t="s">
        <v>182</v>
      </c>
      <c r="H24" s="7"/>
      <c r="I24" s="7"/>
      <c r="J24" s="7"/>
      <c r="K24" s="7"/>
      <c r="L24" s="7"/>
      <c r="M24" s="4"/>
      <c r="N24" s="7"/>
      <c r="O24" s="7"/>
      <c r="P24" s="7"/>
      <c r="Q24" s="7"/>
      <c r="R24" s="7"/>
      <c r="S24" s="7"/>
      <c r="T24" s="7"/>
      <c r="U24" s="7"/>
      <c r="V24" s="7"/>
      <c r="W24" s="7"/>
    </row>
    <row r="25" ht="53.25" customHeight="1" outlineLevel="1">
      <c r="A25" s="4" t="s">
        <v>46</v>
      </c>
      <c r="B25" s="4" t="s">
        <v>173</v>
      </c>
      <c r="C25" s="4" t="s">
        <v>174</v>
      </c>
      <c r="D25" s="4" t="s">
        <v>99</v>
      </c>
      <c r="E25" s="4" t="s">
        <v>100</v>
      </c>
      <c r="F25" s="4" t="s">
        <v>183</v>
      </c>
      <c r="G25" s="4" t="s">
        <v>184</v>
      </c>
      <c r="H25" s="7">
        <v>900</v>
      </c>
      <c r="I25" s="7">
        <v>900</v>
      </c>
      <c r="J25" s="7"/>
      <c r="K25" s="7"/>
      <c r="L25" s="7">
        <v>900</v>
      </c>
      <c r="M25" s="4"/>
      <c r="N25" s="7"/>
      <c r="O25" s="7"/>
      <c r="P25" s="7"/>
      <c r="Q25" s="7"/>
      <c r="R25" s="7"/>
      <c r="S25" s="7"/>
      <c r="T25" s="7"/>
      <c r="U25" s="7"/>
      <c r="V25" s="7"/>
      <c r="W25" s="7"/>
    </row>
    <row r="26" ht="53.25" customHeight="1" outlineLevel="1">
      <c r="A26" s="4" t="s">
        <v>46</v>
      </c>
      <c r="B26" s="4" t="s">
        <v>173</v>
      </c>
      <c r="C26" s="4" t="s">
        <v>174</v>
      </c>
      <c r="D26" s="4" t="s">
        <v>99</v>
      </c>
      <c r="E26" s="4" t="s">
        <v>100</v>
      </c>
      <c r="F26" s="4" t="s">
        <v>183</v>
      </c>
      <c r="G26" s="4" t="s">
        <v>184</v>
      </c>
      <c r="H26" s="7"/>
      <c r="I26" s="7"/>
      <c r="J26" s="7"/>
      <c r="K26" s="7"/>
      <c r="L26" s="7"/>
      <c r="M26" s="4"/>
      <c r="N26" s="7"/>
      <c r="O26" s="7"/>
      <c r="P26" s="7"/>
      <c r="Q26" s="7"/>
      <c r="R26" s="7"/>
      <c r="S26" s="7"/>
      <c r="T26" s="7"/>
      <c r="U26" s="7"/>
      <c r="V26" s="7"/>
      <c r="W26" s="7"/>
    </row>
    <row r="27" ht="53.25" customHeight="1" outlineLevel="1">
      <c r="A27" s="4" t="s">
        <v>46</v>
      </c>
      <c r="B27" s="4" t="s">
        <v>173</v>
      </c>
      <c r="C27" s="4" t="s">
        <v>174</v>
      </c>
      <c r="D27" s="4" t="s">
        <v>90</v>
      </c>
      <c r="E27" s="4" t="s">
        <v>89</v>
      </c>
      <c r="F27" s="4" t="s">
        <v>183</v>
      </c>
      <c r="G27" s="4" t="s">
        <v>184</v>
      </c>
      <c r="H27" s="7"/>
      <c r="I27" s="7"/>
      <c r="J27" s="7"/>
      <c r="K27" s="7"/>
      <c r="L27" s="7"/>
      <c r="M27" s="4"/>
      <c r="N27" s="7"/>
      <c r="O27" s="7"/>
      <c r="P27" s="7"/>
      <c r="Q27" s="7"/>
      <c r="R27" s="7"/>
      <c r="S27" s="7"/>
      <c r="T27" s="7"/>
      <c r="U27" s="7"/>
      <c r="V27" s="7"/>
      <c r="W27" s="7"/>
    </row>
    <row r="28" ht="53.25" customHeight="1" outlineLevel="1">
      <c r="A28" s="4" t="s">
        <v>46</v>
      </c>
      <c r="B28" s="4" t="s">
        <v>173</v>
      </c>
      <c r="C28" s="4" t="s">
        <v>174</v>
      </c>
      <c r="D28" s="4" t="s">
        <v>90</v>
      </c>
      <c r="E28" s="4" t="s">
        <v>89</v>
      </c>
      <c r="F28" s="4" t="s">
        <v>183</v>
      </c>
      <c r="G28" s="4" t="s">
        <v>184</v>
      </c>
      <c r="H28" s="7">
        <v>2731.6500000000001</v>
      </c>
      <c r="I28" s="7">
        <v>2731.6500000000001</v>
      </c>
      <c r="J28" s="7"/>
      <c r="K28" s="7"/>
      <c r="L28" s="7">
        <v>2731.6500000000001</v>
      </c>
      <c r="M28" s="4"/>
      <c r="N28" s="7"/>
      <c r="O28" s="7"/>
      <c r="P28" s="7"/>
      <c r="Q28" s="7"/>
      <c r="R28" s="7"/>
      <c r="S28" s="7"/>
      <c r="T28" s="7"/>
      <c r="U28" s="7"/>
      <c r="V28" s="7"/>
      <c r="W28" s="7"/>
    </row>
    <row r="29" ht="53.25" customHeight="1" outlineLevel="1">
      <c r="A29" s="4" t="s">
        <v>46</v>
      </c>
      <c r="B29" s="4" t="s">
        <v>185</v>
      </c>
      <c r="C29" s="4" t="s">
        <v>112</v>
      </c>
      <c r="D29" s="4" t="s">
        <v>111</v>
      </c>
      <c r="E29" s="4" t="s">
        <v>112</v>
      </c>
      <c r="F29" s="4" t="s">
        <v>186</v>
      </c>
      <c r="G29" s="4" t="s">
        <v>112</v>
      </c>
      <c r="H29" s="7">
        <v>46829</v>
      </c>
      <c r="I29" s="7">
        <v>46829</v>
      </c>
      <c r="J29" s="7"/>
      <c r="K29" s="7"/>
      <c r="L29" s="7">
        <v>46829</v>
      </c>
      <c r="M29" s="4"/>
      <c r="N29" s="7"/>
      <c r="O29" s="7"/>
      <c r="P29" s="7"/>
      <c r="Q29" s="7"/>
      <c r="R29" s="7"/>
      <c r="S29" s="7"/>
      <c r="T29" s="7"/>
      <c r="U29" s="7"/>
      <c r="V29" s="7"/>
      <c r="W29" s="7"/>
    </row>
    <row r="30" ht="53.25" customHeight="1" outlineLevel="1">
      <c r="A30" s="4" t="s">
        <v>46</v>
      </c>
      <c r="B30" s="4" t="s">
        <v>187</v>
      </c>
      <c r="C30" s="4" t="s">
        <v>188</v>
      </c>
      <c r="D30" s="4" t="s">
        <v>105</v>
      </c>
      <c r="E30" s="4" t="s">
        <v>106</v>
      </c>
      <c r="F30" s="4" t="s">
        <v>189</v>
      </c>
      <c r="G30" s="4" t="s">
        <v>190</v>
      </c>
      <c r="H30" s="7">
        <v>4500</v>
      </c>
      <c r="I30" s="7">
        <v>4500</v>
      </c>
      <c r="J30" s="7"/>
      <c r="K30" s="7"/>
      <c r="L30" s="7">
        <v>4500</v>
      </c>
      <c r="M30" s="4"/>
      <c r="N30" s="7"/>
      <c r="O30" s="7"/>
      <c r="P30" s="7"/>
      <c r="Q30" s="7"/>
      <c r="R30" s="7"/>
      <c r="S30" s="7"/>
      <c r="T30" s="7"/>
      <c r="U30" s="7"/>
      <c r="V30" s="7"/>
      <c r="W30" s="7"/>
    </row>
    <row r="31" ht="53.25" customHeight="1" outlineLevel="1">
      <c r="A31" s="4" t="s">
        <v>46</v>
      </c>
      <c r="B31" s="4" t="s">
        <v>191</v>
      </c>
      <c r="C31" s="4" t="s">
        <v>192</v>
      </c>
      <c r="D31" s="4" t="s">
        <v>105</v>
      </c>
      <c r="E31" s="4" t="s">
        <v>106</v>
      </c>
      <c r="F31" s="4" t="s">
        <v>193</v>
      </c>
      <c r="G31" s="4" t="s">
        <v>133</v>
      </c>
      <c r="H31" s="7">
        <v>2000</v>
      </c>
      <c r="I31" s="7">
        <v>2000</v>
      </c>
      <c r="J31" s="7"/>
      <c r="K31" s="7"/>
      <c r="L31" s="7">
        <v>2000</v>
      </c>
      <c r="M31" s="4"/>
      <c r="N31" s="7"/>
      <c r="O31" s="7"/>
      <c r="P31" s="7"/>
      <c r="Q31" s="7"/>
      <c r="R31" s="7"/>
      <c r="S31" s="7"/>
      <c r="T31" s="7"/>
      <c r="U31" s="7"/>
      <c r="V31" s="7"/>
      <c r="W31" s="7"/>
    </row>
    <row r="32" ht="53.25" customHeight="1" outlineLevel="1">
      <c r="A32" s="4" t="s">
        <v>46</v>
      </c>
      <c r="B32" s="4" t="s">
        <v>187</v>
      </c>
      <c r="C32" s="4" t="s">
        <v>188</v>
      </c>
      <c r="D32" s="4" t="s">
        <v>105</v>
      </c>
      <c r="E32" s="4" t="s">
        <v>106</v>
      </c>
      <c r="F32" s="4" t="s">
        <v>194</v>
      </c>
      <c r="G32" s="4" t="s">
        <v>195</v>
      </c>
      <c r="H32" s="7">
        <v>4000</v>
      </c>
      <c r="I32" s="7">
        <v>4000</v>
      </c>
      <c r="J32" s="7"/>
      <c r="K32" s="7"/>
      <c r="L32" s="7">
        <v>4000</v>
      </c>
      <c r="M32" s="4"/>
      <c r="N32" s="7"/>
      <c r="O32" s="7"/>
      <c r="P32" s="7"/>
      <c r="Q32" s="7"/>
      <c r="R32" s="7"/>
      <c r="S32" s="7"/>
      <c r="T32" s="7"/>
      <c r="U32" s="7"/>
      <c r="V32" s="7"/>
      <c r="W32" s="7"/>
    </row>
    <row r="33" ht="53.25" customHeight="1" outlineLevel="1">
      <c r="A33" s="4" t="s">
        <v>46</v>
      </c>
      <c r="B33" s="4" t="s">
        <v>196</v>
      </c>
      <c r="C33" s="4" t="s">
        <v>197</v>
      </c>
      <c r="D33" s="4" t="s">
        <v>105</v>
      </c>
      <c r="E33" s="4" t="s">
        <v>106</v>
      </c>
      <c r="F33" s="4" t="s">
        <v>198</v>
      </c>
      <c r="G33" s="4" t="s">
        <v>199</v>
      </c>
      <c r="H33" s="7">
        <v>5600</v>
      </c>
      <c r="I33" s="7">
        <v>5600</v>
      </c>
      <c r="J33" s="7"/>
      <c r="K33" s="7"/>
      <c r="L33" s="7">
        <v>5600</v>
      </c>
      <c r="M33" s="4"/>
      <c r="N33" s="7"/>
      <c r="O33" s="7"/>
      <c r="P33" s="7"/>
      <c r="Q33" s="7"/>
      <c r="R33" s="7"/>
      <c r="S33" s="7"/>
      <c r="T33" s="7"/>
      <c r="U33" s="7"/>
      <c r="V33" s="7"/>
      <c r="W33" s="7"/>
    </row>
    <row r="34" ht="53.25" customHeight="1" outlineLevel="1">
      <c r="A34" s="4" t="s">
        <v>46</v>
      </c>
      <c r="B34" s="4" t="s">
        <v>200</v>
      </c>
      <c r="C34" s="4" t="s">
        <v>201</v>
      </c>
      <c r="D34" s="4" t="s">
        <v>105</v>
      </c>
      <c r="E34" s="4" t="s">
        <v>106</v>
      </c>
      <c r="F34" s="4" t="s">
        <v>183</v>
      </c>
      <c r="G34" s="4" t="s">
        <v>184</v>
      </c>
      <c r="H34" s="7">
        <v>5500</v>
      </c>
      <c r="I34" s="7">
        <v>5500</v>
      </c>
      <c r="J34" s="7"/>
      <c r="K34" s="7"/>
      <c r="L34" s="7">
        <v>5500</v>
      </c>
      <c r="M34" s="4"/>
      <c r="N34" s="7"/>
      <c r="O34" s="7"/>
      <c r="P34" s="7"/>
      <c r="Q34" s="7"/>
      <c r="R34" s="7"/>
      <c r="S34" s="7"/>
      <c r="T34" s="7"/>
      <c r="U34" s="7"/>
      <c r="V34" s="7"/>
      <c r="W34" s="7"/>
    </row>
    <row r="35" ht="53.25" customHeight="1" outlineLevel="1">
      <c r="A35" s="4" t="s">
        <v>46</v>
      </c>
      <c r="B35" s="4" t="s">
        <v>202</v>
      </c>
      <c r="C35" s="4" t="s">
        <v>199</v>
      </c>
      <c r="D35" s="4" t="s">
        <v>105</v>
      </c>
      <c r="E35" s="4" t="s">
        <v>106</v>
      </c>
      <c r="F35" s="4" t="s">
        <v>198</v>
      </c>
      <c r="G35" s="4" t="s">
        <v>199</v>
      </c>
      <c r="H35" s="7">
        <v>5526.96</v>
      </c>
      <c r="I35" s="7">
        <v>5526.96</v>
      </c>
      <c r="J35" s="7"/>
      <c r="K35" s="7"/>
      <c r="L35" s="7">
        <v>5526.96</v>
      </c>
      <c r="M35" s="4"/>
      <c r="N35" s="7"/>
      <c r="O35" s="7"/>
      <c r="P35" s="7"/>
      <c r="Q35" s="7"/>
      <c r="R35" s="7"/>
      <c r="S35" s="7"/>
      <c r="T35" s="7"/>
      <c r="U35" s="7"/>
      <c r="V35" s="7"/>
      <c r="W35" s="7"/>
    </row>
    <row r="36" ht="53.25" customHeight="1" outlineLevel="1">
      <c r="A36" s="4" t="s">
        <v>46</v>
      </c>
      <c r="B36" s="4" t="s">
        <v>203</v>
      </c>
      <c r="C36" s="4" t="s">
        <v>204</v>
      </c>
      <c r="D36" s="4" t="s">
        <v>78</v>
      </c>
      <c r="E36" s="4" t="s">
        <v>79</v>
      </c>
      <c r="F36" s="4" t="s">
        <v>189</v>
      </c>
      <c r="G36" s="4" t="s">
        <v>190</v>
      </c>
      <c r="H36" s="7">
        <v>800</v>
      </c>
      <c r="I36" s="7">
        <v>800</v>
      </c>
      <c r="J36" s="7"/>
      <c r="K36" s="7"/>
      <c r="L36" s="7">
        <v>800</v>
      </c>
      <c r="M36" s="4"/>
      <c r="N36" s="7"/>
      <c r="O36" s="7"/>
      <c r="P36" s="7"/>
      <c r="Q36" s="7"/>
      <c r="R36" s="7"/>
      <c r="S36" s="7"/>
      <c r="T36" s="7"/>
      <c r="U36" s="7"/>
      <c r="V36" s="7"/>
      <c r="W36" s="7"/>
    </row>
    <row r="37" ht="30.75" customHeight="1">
      <c r="A37" s="75" t="s">
        <v>30</v>
      </c>
      <c r="B37" s="75"/>
      <c r="C37" s="75"/>
      <c r="D37" s="75"/>
      <c r="E37" s="75"/>
      <c r="F37" s="75"/>
      <c r="G37" s="75"/>
      <c r="H37" s="7">
        <v>460719.44</v>
      </c>
      <c r="I37" s="7">
        <v>460719.44</v>
      </c>
      <c r="J37" s="7"/>
      <c r="K37" s="7"/>
      <c r="L37" s="7">
        <v>460719.44</v>
      </c>
      <c r="M37" s="7"/>
      <c r="N37" s="7"/>
      <c r="O37" s="7"/>
      <c r="P37" s="7"/>
      <c r="Q37" s="7"/>
      <c r="R37" s="7"/>
      <c r="S37" s="7"/>
      <c r="T37" s="7"/>
      <c r="U37" s="7"/>
      <c r="V37" s="7"/>
      <c r="W37" s="7"/>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topLeftCell="A3" zoomScale="100" workbookViewId="0">
      <selection activeCell="F16" activeCellId="0" sqref="F16"/>
    </sheetView>
  </sheetViews>
  <sheetFormatPr defaultColWidth="10.285714285714301" defaultRowHeight="15" customHeight="1"/>
  <cols>
    <col customWidth="1" min="1" max="1" width="5.71428571428571"/>
    <col customWidth="1" min="2" max="2" width="7.71428571428571"/>
    <col customWidth="1" min="3" max="3" width="9.8476190476190499"/>
    <col customWidth="1" min="4" max="4" width="10.5714285714286"/>
    <col customWidth="1" min="5" max="5" width="6"/>
    <col customWidth="1" min="6" max="6" width="7.28571428571429"/>
    <col customWidth="1" min="7" max="7" width="5.28571428571429"/>
    <col customWidth="1" min="8" max="8" width="5.8476190476190499"/>
    <col customWidth="1" min="9" max="11" width="12.847619047619"/>
    <col customWidth="1" min="12" max="12" width="7.28571428571429"/>
    <col customWidth="1" min="13" max="13" width="5.8476190476190499"/>
    <col customWidth="1" min="14" max="14" width="4.71428571428571"/>
    <col customWidth="1" min="15" max="15" width="6.1428571428571397"/>
    <col customWidth="1" min="16" max="16" width="6.28571428571429"/>
    <col customWidth="1" min="17" max="17" width="8"/>
    <col customWidth="1" min="18" max="18" width="11"/>
    <col customWidth="1" min="19" max="20" width="9.8476190476190499"/>
    <col customWidth="1" min="21" max="21" width="7.5714285714285703"/>
    <col customWidth="1" min="22" max="22" width="6.4285714285714297"/>
    <col customWidth="1" min="23" max="23" width="11"/>
  </cols>
  <sheetData>
    <row r="1" ht="18.75" customHeight="1">
      <c r="A1" s="76" t="s">
        <v>205</v>
      </c>
      <c r="B1" s="76"/>
      <c r="C1" s="76"/>
      <c r="D1" s="76"/>
      <c r="E1" s="76"/>
      <c r="F1" s="76"/>
      <c r="G1" s="76"/>
      <c r="H1" s="76"/>
      <c r="I1" s="76"/>
      <c r="J1" s="76"/>
      <c r="K1" s="76"/>
      <c r="L1" s="76"/>
      <c r="M1" s="76"/>
      <c r="N1" s="76"/>
      <c r="O1" s="76"/>
      <c r="P1" s="76"/>
      <c r="Q1" s="76"/>
      <c r="R1" s="76"/>
      <c r="S1" s="76"/>
      <c r="T1" s="76"/>
      <c r="U1" s="76"/>
      <c r="V1" s="76"/>
      <c r="W1" s="76"/>
    </row>
    <row r="2" ht="26.25" customHeight="1">
      <c r="A2" s="77" t="s">
        <v>206</v>
      </c>
      <c r="B2" s="77"/>
      <c r="C2" s="77" t="s">
        <v>59</v>
      </c>
      <c r="D2" s="77"/>
      <c r="E2" s="77"/>
      <c r="F2" s="77"/>
      <c r="G2" s="77"/>
      <c r="H2" s="77"/>
      <c r="I2" s="77"/>
      <c r="J2" s="77"/>
      <c r="K2" s="77"/>
      <c r="L2" s="77"/>
      <c r="M2" s="77"/>
      <c r="N2" s="77"/>
      <c r="O2" s="77"/>
      <c r="P2" s="77"/>
      <c r="Q2" s="77"/>
      <c r="R2" s="77"/>
      <c r="S2" s="77"/>
      <c r="T2" s="77"/>
      <c r="U2" s="77"/>
      <c r="V2" s="77"/>
      <c r="W2" s="77"/>
    </row>
    <row r="3" ht="18.75" customHeight="1">
      <c r="A3" s="78" t="str">
        <f>"单位名称："&amp;"盈江县搬迁安置办公室"</f>
        <v>单位名称：盈江县搬迁安置办公室</v>
      </c>
      <c r="B3" s="78"/>
      <c r="C3" s="78"/>
      <c r="D3" s="78"/>
      <c r="E3" s="78"/>
      <c r="F3" s="78"/>
      <c r="G3" s="78"/>
      <c r="H3" s="79"/>
      <c r="I3" s="79"/>
      <c r="J3" s="79"/>
      <c r="K3" s="79"/>
      <c r="L3" s="79"/>
      <c r="M3" s="79"/>
      <c r="N3" s="79"/>
      <c r="O3" s="79"/>
      <c r="P3" s="79"/>
      <c r="Q3" s="79"/>
      <c r="R3" s="79"/>
      <c r="S3" s="79"/>
      <c r="T3" s="79"/>
      <c r="U3" s="79"/>
      <c r="V3" s="76" t="s">
        <v>27</v>
      </c>
      <c r="W3" s="76"/>
    </row>
    <row r="4" ht="26.25" customHeight="1">
      <c r="A4" s="80" t="s">
        <v>207</v>
      </c>
      <c r="B4" s="80" t="s">
        <v>139</v>
      </c>
      <c r="C4" s="80" t="s">
        <v>140</v>
      </c>
      <c r="D4" s="80" t="s">
        <v>208</v>
      </c>
      <c r="E4" s="80" t="s">
        <v>141</v>
      </c>
      <c r="F4" s="80" t="s">
        <v>142</v>
      </c>
      <c r="G4" s="80" t="s">
        <v>209</v>
      </c>
      <c r="H4" s="80" t="s">
        <v>210</v>
      </c>
      <c r="I4" s="80" t="s">
        <v>30</v>
      </c>
      <c r="J4" s="80" t="s">
        <v>211</v>
      </c>
      <c r="K4" s="80"/>
      <c r="L4" s="80"/>
      <c r="M4" s="80"/>
      <c r="N4" s="80" t="s">
        <v>151</v>
      </c>
      <c r="O4" s="80"/>
      <c r="P4" s="80"/>
      <c r="Q4" s="80" t="s">
        <v>37</v>
      </c>
      <c r="R4" s="80" t="s">
        <v>51</v>
      </c>
      <c r="S4" s="80"/>
      <c r="T4" s="80"/>
      <c r="U4" s="80"/>
      <c r="V4" s="80"/>
      <c r="W4" s="80"/>
    </row>
    <row r="5" ht="26.25" customHeight="1">
      <c r="A5" s="80"/>
      <c r="B5" s="80"/>
      <c r="C5" s="80"/>
      <c r="D5" s="80"/>
      <c r="E5" s="80"/>
      <c r="F5" s="80"/>
      <c r="G5" s="80"/>
      <c r="H5" s="80"/>
      <c r="I5" s="80"/>
      <c r="J5" s="80" t="s">
        <v>34</v>
      </c>
      <c r="K5" s="80"/>
      <c r="L5" s="80" t="s">
        <v>35</v>
      </c>
      <c r="M5" s="80" t="s">
        <v>36</v>
      </c>
      <c r="N5" s="80" t="s">
        <v>34</v>
      </c>
      <c r="O5" s="80" t="s">
        <v>35</v>
      </c>
      <c r="P5" s="80" t="s">
        <v>36</v>
      </c>
      <c r="Q5" s="80"/>
      <c r="R5" s="80" t="s">
        <v>33</v>
      </c>
      <c r="S5" s="80" t="s">
        <v>40</v>
      </c>
      <c r="T5" s="80" t="s">
        <v>41</v>
      </c>
      <c r="U5" s="80" t="s">
        <v>42</v>
      </c>
      <c r="V5" s="80" t="s">
        <v>43</v>
      </c>
      <c r="W5" s="80" t="s">
        <v>44</v>
      </c>
    </row>
    <row r="6" ht="26.25" customHeight="1">
      <c r="A6" s="80"/>
      <c r="B6" s="80"/>
      <c r="C6" s="80"/>
      <c r="D6" s="80"/>
      <c r="E6" s="80"/>
      <c r="F6" s="80"/>
      <c r="G6" s="80"/>
      <c r="H6" s="80"/>
      <c r="I6" s="80"/>
      <c r="J6" s="80" t="s">
        <v>33</v>
      </c>
      <c r="K6" s="80" t="s">
        <v>212</v>
      </c>
      <c r="L6" s="80"/>
      <c r="M6" s="80"/>
      <c r="N6" s="80"/>
      <c r="O6" s="80"/>
      <c r="P6" s="80"/>
      <c r="Q6" s="80"/>
      <c r="R6" s="80"/>
      <c r="S6" s="80"/>
      <c r="T6" s="80"/>
      <c r="U6" s="80"/>
      <c r="V6" s="80"/>
      <c r="W6" s="80"/>
    </row>
    <row r="7" ht="18.75" customHeight="1">
      <c r="A7" s="80" t="s">
        <v>59</v>
      </c>
      <c r="B7" s="80" t="s">
        <v>60</v>
      </c>
      <c r="C7" s="80" t="s">
        <v>61</v>
      </c>
      <c r="D7" s="80" t="s">
        <v>62</v>
      </c>
      <c r="E7" s="80" t="s">
        <v>63</v>
      </c>
      <c r="F7" s="80" t="s">
        <v>64</v>
      </c>
      <c r="G7" s="80" t="s">
        <v>65</v>
      </c>
      <c r="H7" s="80" t="s">
        <v>66</v>
      </c>
      <c r="I7" s="80" t="s">
        <v>67</v>
      </c>
      <c r="J7" s="80" t="s">
        <v>68</v>
      </c>
      <c r="K7" s="80" t="s">
        <v>69</v>
      </c>
      <c r="L7" s="80" t="s">
        <v>70</v>
      </c>
      <c r="M7" s="80" t="s">
        <v>71</v>
      </c>
      <c r="N7" s="80" t="s">
        <v>72</v>
      </c>
      <c r="O7" s="80" t="s">
        <v>73</v>
      </c>
      <c r="P7" s="80" t="s">
        <v>153</v>
      </c>
      <c r="Q7" s="80" t="s">
        <v>154</v>
      </c>
      <c r="R7" s="80" t="s">
        <v>155</v>
      </c>
      <c r="S7" s="80" t="s">
        <v>156</v>
      </c>
      <c r="T7" s="80" t="s">
        <v>157</v>
      </c>
      <c r="U7" s="80" t="s">
        <v>158</v>
      </c>
      <c r="V7" s="80" t="s">
        <v>159</v>
      </c>
      <c r="W7" s="80" t="s">
        <v>160</v>
      </c>
    </row>
    <row r="8" ht="52.5" customHeight="1">
      <c r="A8" s="4"/>
      <c r="B8" s="4"/>
      <c r="C8" s="4" t="s">
        <v>213</v>
      </c>
      <c r="D8" s="4"/>
      <c r="E8" s="4"/>
      <c r="F8" s="4"/>
      <c r="G8" s="4"/>
      <c r="H8" s="4"/>
      <c r="I8" s="7">
        <v>48649.839999999997</v>
      </c>
      <c r="J8" s="7"/>
      <c r="K8" s="7"/>
      <c r="L8" s="7"/>
      <c r="M8" s="7"/>
      <c r="N8" s="7"/>
      <c r="O8" s="7"/>
      <c r="P8" s="7"/>
      <c r="Q8" s="7"/>
      <c r="R8" s="7">
        <v>48649.839999999997</v>
      </c>
      <c r="S8" s="7"/>
      <c r="T8" s="7"/>
      <c r="U8" s="7"/>
      <c r="V8" s="7"/>
      <c r="W8" s="7">
        <v>48649.839999999997</v>
      </c>
    </row>
    <row r="9" ht="52.5" customHeight="1" outlineLevel="1">
      <c r="A9" s="4" t="s">
        <v>214</v>
      </c>
      <c r="B9" s="4" t="s">
        <v>215</v>
      </c>
      <c r="C9" s="4" t="s">
        <v>213</v>
      </c>
      <c r="D9" s="4" t="s">
        <v>46</v>
      </c>
      <c r="E9" s="4" t="s">
        <v>78</v>
      </c>
      <c r="F9" s="4" t="s">
        <v>79</v>
      </c>
      <c r="G9" s="4" t="s">
        <v>216</v>
      </c>
      <c r="H9" s="4" t="s">
        <v>217</v>
      </c>
      <c r="I9" s="7">
        <v>20000</v>
      </c>
      <c r="J9" s="7"/>
      <c r="K9" s="7"/>
      <c r="L9" s="7"/>
      <c r="M9" s="7"/>
      <c r="N9" s="7"/>
      <c r="O9" s="7"/>
      <c r="P9" s="7"/>
      <c r="Q9" s="7"/>
      <c r="R9" s="7">
        <v>20000</v>
      </c>
      <c r="S9" s="7"/>
      <c r="T9" s="7"/>
      <c r="U9" s="7"/>
      <c r="V9" s="7"/>
      <c r="W9" s="7">
        <v>20000</v>
      </c>
    </row>
    <row r="10" ht="52.5" customHeight="1" outlineLevel="1">
      <c r="A10" s="4" t="s">
        <v>214</v>
      </c>
      <c r="B10" s="4" t="s">
        <v>215</v>
      </c>
      <c r="C10" s="4" t="s">
        <v>213</v>
      </c>
      <c r="D10" s="4" t="s">
        <v>46</v>
      </c>
      <c r="E10" s="4" t="s">
        <v>78</v>
      </c>
      <c r="F10" s="4" t="s">
        <v>79</v>
      </c>
      <c r="G10" s="4" t="s">
        <v>218</v>
      </c>
      <c r="H10" s="4" t="s">
        <v>219</v>
      </c>
      <c r="I10" s="7">
        <v>28649.84</v>
      </c>
      <c r="J10" s="7"/>
      <c r="K10" s="7"/>
      <c r="L10" s="7"/>
      <c r="M10" s="7"/>
      <c r="N10" s="4"/>
      <c r="O10" s="4"/>
      <c r="P10" s="4"/>
      <c r="Q10" s="7"/>
      <c r="R10" s="7">
        <v>28649.84</v>
      </c>
      <c r="S10" s="7"/>
      <c r="T10" s="7"/>
      <c r="U10" s="7"/>
      <c r="V10" s="7"/>
      <c r="W10" s="7">
        <v>28649.84</v>
      </c>
    </row>
    <row r="11" ht="52.5" customHeight="1">
      <c r="A11" s="4"/>
      <c r="B11" s="4"/>
      <c r="C11" s="4" t="s">
        <v>220</v>
      </c>
      <c r="D11" s="4"/>
      <c r="E11" s="4"/>
      <c r="F11" s="4"/>
      <c r="G11" s="4"/>
      <c r="H11" s="4"/>
      <c r="I11" s="7">
        <v>20000</v>
      </c>
      <c r="J11" s="7">
        <v>20000</v>
      </c>
      <c r="K11" s="7">
        <v>20000</v>
      </c>
      <c r="L11" s="7"/>
      <c r="M11" s="7"/>
      <c r="N11" s="4"/>
      <c r="O11" s="4"/>
      <c r="P11" s="4"/>
      <c r="Q11" s="7"/>
      <c r="R11" s="7"/>
      <c r="S11" s="7"/>
      <c r="T11" s="7"/>
      <c r="U11" s="7"/>
      <c r="V11" s="7"/>
      <c r="W11" s="7"/>
    </row>
    <row r="12" ht="52.5" customHeight="1" outlineLevel="1">
      <c r="A12" s="4" t="s">
        <v>214</v>
      </c>
      <c r="B12" s="4" t="s">
        <v>221</v>
      </c>
      <c r="C12" s="4" t="s">
        <v>220</v>
      </c>
      <c r="D12" s="4" t="s">
        <v>46</v>
      </c>
      <c r="E12" s="4" t="s">
        <v>105</v>
      </c>
      <c r="F12" s="4" t="s">
        <v>106</v>
      </c>
      <c r="G12" s="4" t="s">
        <v>189</v>
      </c>
      <c r="H12" s="4" t="s">
        <v>190</v>
      </c>
      <c r="I12" s="7">
        <v>3700</v>
      </c>
      <c r="J12" s="7">
        <v>3700</v>
      </c>
      <c r="K12" s="7">
        <v>3700</v>
      </c>
      <c r="L12" s="7"/>
      <c r="M12" s="7"/>
      <c r="N12" s="4"/>
      <c r="O12" s="4"/>
      <c r="P12" s="4"/>
      <c r="Q12" s="7"/>
      <c r="R12" s="7"/>
      <c r="S12" s="7"/>
      <c r="T12" s="7"/>
      <c r="U12" s="7"/>
      <c r="V12" s="7"/>
      <c r="W12" s="7"/>
    </row>
    <row r="13" ht="52.5" customHeight="1" outlineLevel="1">
      <c r="A13" s="4" t="s">
        <v>214</v>
      </c>
      <c r="B13" s="4" t="s">
        <v>221</v>
      </c>
      <c r="C13" s="4" t="s">
        <v>220</v>
      </c>
      <c r="D13" s="4" t="s">
        <v>46</v>
      </c>
      <c r="E13" s="4" t="s">
        <v>105</v>
      </c>
      <c r="F13" s="4" t="s">
        <v>106</v>
      </c>
      <c r="G13" s="4" t="s">
        <v>194</v>
      </c>
      <c r="H13" s="4" t="s">
        <v>195</v>
      </c>
      <c r="I13" s="7">
        <v>4500</v>
      </c>
      <c r="J13" s="7">
        <v>4500</v>
      </c>
      <c r="K13" s="7">
        <v>4500</v>
      </c>
      <c r="L13" s="7"/>
      <c r="M13" s="7"/>
      <c r="N13" s="4"/>
      <c r="O13" s="4"/>
      <c r="P13" s="4"/>
      <c r="Q13" s="7"/>
      <c r="R13" s="7"/>
      <c r="S13" s="7"/>
      <c r="T13" s="7"/>
      <c r="U13" s="7"/>
      <c r="V13" s="7"/>
      <c r="W13" s="7"/>
    </row>
    <row r="14" ht="52.5" customHeight="1" outlineLevel="1">
      <c r="A14" s="4" t="s">
        <v>214</v>
      </c>
      <c r="B14" s="4" t="s">
        <v>221</v>
      </c>
      <c r="C14" s="4" t="s">
        <v>220</v>
      </c>
      <c r="D14" s="4" t="s">
        <v>46</v>
      </c>
      <c r="E14" s="4" t="s">
        <v>105</v>
      </c>
      <c r="F14" s="4" t="s">
        <v>106</v>
      </c>
      <c r="G14" s="4" t="s">
        <v>198</v>
      </c>
      <c r="H14" s="4" t="s">
        <v>199</v>
      </c>
      <c r="I14" s="7">
        <v>11800</v>
      </c>
      <c r="J14" s="7">
        <v>11800</v>
      </c>
      <c r="K14" s="7">
        <v>11800</v>
      </c>
      <c r="L14" s="7"/>
      <c r="M14" s="7"/>
      <c r="N14" s="4"/>
      <c r="O14" s="4"/>
      <c r="P14" s="4"/>
      <c r="Q14" s="7"/>
      <c r="R14" s="7"/>
      <c r="S14" s="7"/>
      <c r="T14" s="7"/>
      <c r="U14" s="7"/>
      <c r="V14" s="7"/>
      <c r="W14" s="7"/>
    </row>
    <row r="15" ht="30" customHeight="1">
      <c r="A15" s="5" t="s">
        <v>30</v>
      </c>
      <c r="B15" s="5"/>
      <c r="C15" s="5"/>
      <c r="D15" s="5"/>
      <c r="E15" s="5"/>
      <c r="F15" s="5"/>
      <c r="G15" s="5"/>
      <c r="H15" s="5"/>
      <c r="I15" s="7">
        <v>68649.839999999997</v>
      </c>
      <c r="J15" s="7">
        <v>20000</v>
      </c>
      <c r="K15" s="7">
        <v>20000</v>
      </c>
      <c r="L15" s="7"/>
      <c r="M15" s="7"/>
      <c r="N15" s="7"/>
      <c r="O15" s="7"/>
      <c r="P15" s="7"/>
      <c r="Q15" s="7"/>
      <c r="R15" s="7">
        <v>48649.839999999997</v>
      </c>
      <c r="S15" s="7"/>
      <c r="T15" s="7"/>
      <c r="U15" s="7"/>
      <c r="V15" s="7"/>
      <c r="W15" s="7">
        <v>48649.839999999997</v>
      </c>
    </row>
  </sheetData>
  <mergeCells count="30">
    <mergeCell ref="A1:W1"/>
    <mergeCell ref="A2:W2"/>
    <mergeCell ref="A3:G3"/>
    <mergeCell ref="V3:W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Zeros="0" zoomScale="100" workbookViewId="0">
      <selection activeCell="J2" activeCellId="0" sqref="A2:J2"/>
    </sheetView>
  </sheetViews>
  <sheetFormatPr defaultColWidth="10.285714285714301" defaultRowHeight="15" customHeight="1"/>
  <cols>
    <col customWidth="1" min="1" max="1" width="14.285714285714301"/>
    <col customWidth="1" min="2" max="2" width="20.8571428571429"/>
    <col customWidth="1" min="3" max="9" width="14.285714285714301"/>
    <col customWidth="1" min="10" max="10" width="34.285714285714299"/>
  </cols>
  <sheetData>
    <row r="1" ht="18.75" customHeight="1">
      <c r="A1" s="52"/>
      <c r="B1" s="52"/>
      <c r="C1" s="52"/>
      <c r="D1" s="52"/>
      <c r="E1" s="52"/>
      <c r="F1" s="52"/>
      <c r="G1" s="52"/>
      <c r="H1" s="52"/>
      <c r="I1" s="52"/>
      <c r="J1" s="53" t="s">
        <v>222</v>
      </c>
    </row>
    <row r="2" ht="34.5" customHeight="1">
      <c r="A2" s="77" t="str">
        <f>"2025"&amp;"年项目支出绩效目标表"</f>
        <v>2025年项目支出绩效目标表</v>
      </c>
      <c r="B2" s="77"/>
      <c r="C2" s="77"/>
      <c r="D2" s="77"/>
      <c r="E2" s="77"/>
      <c r="F2" s="77"/>
      <c r="G2" s="77"/>
      <c r="H2" s="77"/>
      <c r="I2" s="77"/>
      <c r="J2" s="77"/>
    </row>
    <row r="3" ht="18.75" customHeight="1">
      <c r="A3" s="52" t="str">
        <f>"单位名称："&amp;"盈江县搬迁安置办公室"</f>
        <v>单位名称：盈江县搬迁安置办公室</v>
      </c>
      <c r="B3" s="52"/>
      <c r="C3" s="52"/>
      <c r="D3" s="52"/>
      <c r="E3" s="52"/>
      <c r="F3" s="52"/>
      <c r="G3" s="52"/>
      <c r="H3" s="52"/>
      <c r="I3" s="52"/>
      <c r="J3" s="52"/>
    </row>
    <row r="4" ht="22.5" customHeight="1">
      <c r="A4" s="81" t="s">
        <v>223</v>
      </c>
      <c r="B4" s="81" t="s">
        <v>224</v>
      </c>
      <c r="C4" s="81" t="s">
        <v>225</v>
      </c>
      <c r="D4" s="81" t="s">
        <v>226</v>
      </c>
      <c r="E4" s="81" t="s">
        <v>227</v>
      </c>
      <c r="F4" s="81" t="s">
        <v>228</v>
      </c>
      <c r="G4" s="81" t="s">
        <v>229</v>
      </c>
      <c r="H4" s="81" t="s">
        <v>230</v>
      </c>
      <c r="I4" s="81" t="s">
        <v>231</v>
      </c>
      <c r="J4" s="81" t="s">
        <v>232</v>
      </c>
    </row>
    <row r="5" ht="22.5" customHeight="1">
      <c r="A5" s="81" t="s">
        <v>59</v>
      </c>
      <c r="B5" s="81" t="s">
        <v>60</v>
      </c>
      <c r="C5" s="81" t="s">
        <v>61</v>
      </c>
      <c r="D5" s="81" t="s">
        <v>62</v>
      </c>
      <c r="E5" s="81" t="s">
        <v>63</v>
      </c>
      <c r="F5" s="81" t="s">
        <v>64</v>
      </c>
      <c r="G5" s="81" t="s">
        <v>65</v>
      </c>
      <c r="H5" s="81" t="s">
        <v>66</v>
      </c>
      <c r="I5" s="81" t="s">
        <v>67</v>
      </c>
      <c r="J5" s="81" t="s">
        <v>68</v>
      </c>
    </row>
    <row r="6" ht="52.5" customHeight="1">
      <c r="A6" s="81" t="s">
        <v>46</v>
      </c>
      <c r="B6" s="81"/>
      <c r="C6" s="81"/>
      <c r="D6" s="81"/>
      <c r="E6" s="81"/>
      <c r="F6" s="81"/>
      <c r="G6" s="81"/>
      <c r="H6" s="81"/>
      <c r="I6" s="81"/>
      <c r="J6" s="81"/>
    </row>
    <row r="7" ht="52.5" customHeight="1" outlineLevel="1">
      <c r="A7" s="82" t="s">
        <v>220</v>
      </c>
      <c r="B7" s="82" t="s">
        <v>233</v>
      </c>
      <c r="C7" s="82" t="s">
        <v>234</v>
      </c>
      <c r="D7" s="82" t="s">
        <v>235</v>
      </c>
      <c r="E7" s="82" t="s">
        <v>236</v>
      </c>
      <c r="F7" s="82" t="s">
        <v>237</v>
      </c>
      <c r="G7" s="81" t="s">
        <v>63</v>
      </c>
      <c r="H7" s="81" t="s">
        <v>238</v>
      </c>
      <c r="I7" s="82" t="s">
        <v>239</v>
      </c>
      <c r="J7" s="82" t="s">
        <v>240</v>
      </c>
    </row>
    <row r="8" ht="52.5" customHeight="1" outlineLevel="1">
      <c r="A8" s="82" t="s">
        <v>220</v>
      </c>
      <c r="B8" s="82" t="s">
        <v>233</v>
      </c>
      <c r="C8" s="82" t="s">
        <v>241</v>
      </c>
      <c r="D8" s="82" t="s">
        <v>242</v>
      </c>
      <c r="E8" s="82" t="s">
        <v>243</v>
      </c>
      <c r="F8" s="82" t="s">
        <v>237</v>
      </c>
      <c r="G8" s="81" t="s">
        <v>244</v>
      </c>
      <c r="H8" s="81" t="s">
        <v>245</v>
      </c>
      <c r="I8" s="82" t="s">
        <v>239</v>
      </c>
      <c r="J8" s="82" t="s">
        <v>246</v>
      </c>
    </row>
    <row r="9" ht="52.5" customHeight="1" outlineLevel="1">
      <c r="A9" s="82" t="s">
        <v>220</v>
      </c>
      <c r="B9" s="82" t="s">
        <v>233</v>
      </c>
      <c r="C9" s="82" t="s">
        <v>247</v>
      </c>
      <c r="D9" s="82" t="s">
        <v>248</v>
      </c>
      <c r="E9" s="82" t="s">
        <v>249</v>
      </c>
      <c r="F9" s="82" t="s">
        <v>250</v>
      </c>
      <c r="G9" s="81" t="s">
        <v>251</v>
      </c>
      <c r="H9" s="81" t="s">
        <v>252</v>
      </c>
      <c r="I9" s="82" t="s">
        <v>239</v>
      </c>
      <c r="J9" s="82" t="s">
        <v>253</v>
      </c>
    </row>
    <row r="10" ht="52.5" customHeight="1" outlineLevel="1">
      <c r="A10" s="82" t="s">
        <v>213</v>
      </c>
      <c r="B10" s="82" t="s">
        <v>254</v>
      </c>
      <c r="C10" s="82" t="s">
        <v>234</v>
      </c>
      <c r="D10" s="82" t="s">
        <v>255</v>
      </c>
      <c r="E10" s="82" t="s">
        <v>256</v>
      </c>
      <c r="F10" s="82" t="s">
        <v>250</v>
      </c>
      <c r="G10" s="81" t="s">
        <v>257</v>
      </c>
      <c r="H10" s="81" t="s">
        <v>252</v>
      </c>
      <c r="I10" s="82" t="s">
        <v>239</v>
      </c>
      <c r="J10" s="82" t="s">
        <v>258</v>
      </c>
    </row>
    <row r="11" ht="52.5" customHeight="1" outlineLevel="1">
      <c r="A11" s="82" t="s">
        <v>213</v>
      </c>
      <c r="B11" s="82" t="s">
        <v>259</v>
      </c>
      <c r="C11" s="82" t="s">
        <v>234</v>
      </c>
      <c r="D11" s="82" t="s">
        <v>260</v>
      </c>
      <c r="E11" s="82" t="s">
        <v>261</v>
      </c>
      <c r="F11" s="82" t="s">
        <v>237</v>
      </c>
      <c r="G11" s="81" t="s">
        <v>262</v>
      </c>
      <c r="H11" s="81" t="s">
        <v>252</v>
      </c>
      <c r="I11" s="82" t="s">
        <v>239</v>
      </c>
      <c r="J11" s="82" t="s">
        <v>263</v>
      </c>
    </row>
    <row r="12" ht="52.5" customHeight="1" outlineLevel="1">
      <c r="A12" s="82" t="s">
        <v>213</v>
      </c>
      <c r="B12" s="82" t="s">
        <v>259</v>
      </c>
      <c r="C12" s="82" t="s">
        <v>241</v>
      </c>
      <c r="D12" s="82" t="s">
        <v>242</v>
      </c>
      <c r="E12" s="82" t="s">
        <v>264</v>
      </c>
      <c r="F12" s="82" t="s">
        <v>237</v>
      </c>
      <c r="G12" s="81" t="s">
        <v>262</v>
      </c>
      <c r="H12" s="81" t="s">
        <v>252</v>
      </c>
      <c r="I12" s="82" t="s">
        <v>239</v>
      </c>
      <c r="J12" s="82" t="s">
        <v>265</v>
      </c>
    </row>
    <row r="13" ht="52.5" customHeight="1" outlineLevel="1">
      <c r="A13" s="82" t="s">
        <v>213</v>
      </c>
      <c r="B13" s="82" t="s">
        <v>259</v>
      </c>
      <c r="C13" s="82" t="s">
        <v>247</v>
      </c>
      <c r="D13" s="82" t="s">
        <v>248</v>
      </c>
      <c r="E13" s="82" t="s">
        <v>266</v>
      </c>
      <c r="F13" s="82" t="s">
        <v>267</v>
      </c>
      <c r="G13" s="81" t="s">
        <v>251</v>
      </c>
      <c r="H13" s="81" t="s">
        <v>252</v>
      </c>
      <c r="I13" s="82" t="s">
        <v>239</v>
      </c>
      <c r="J13" s="82" t="s">
        <v>268</v>
      </c>
    </row>
  </sheetData>
  <mergeCells count="6">
    <mergeCell ref="A2:J2"/>
    <mergeCell ref="A3:E3"/>
    <mergeCell ref="A7:A9"/>
    <mergeCell ref="B7:B9"/>
    <mergeCell ref="A10:A13"/>
    <mergeCell ref="B10:B1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2026-01-07T02:46:07Z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A0E1FF1B81AC4F6E8F54E2267518DF6A_13</vt:lpwstr>
  </property>
  <property fmtid="{D5CDD505-2E9C-101B-9397-08002B2CF9AE}" pid="3" name="KSOProductBuildVer">
    <vt:lpwstr>2052-12.1.0.20784</vt:lpwstr>
  </property>
</Properties>
</file>